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5150" windowHeight="8190" activeTab="0"/>
  </bookViews>
  <sheets>
    <sheet name="Aggregate estimate 2002" sheetId="1" r:id="rId1"/>
    <sheet name="Explanations of estimates" sheetId="2" r:id="rId2"/>
    <sheet name="References" sheetId="3" r:id="rId3"/>
  </sheets>
  <definedNames>
    <definedName name="Annex_1">#REF!</definedName>
    <definedName name="Annex_Explanations">'Explanations of estimates'!$A$7</definedName>
    <definedName name="Annex_References">'References'!$A$1</definedName>
    <definedName name="as___of_the_forein_population_of">'Aggregate estimate 2002'!$A$13</definedName>
    <definedName name="Austria_Estimate">'Aggregate estimate 2002'!$A$83</definedName>
    <definedName name="Back_Estimates">'Aggregate estimate 2002'!$A$9</definedName>
    <definedName name="back_foreign_population">'Aggregate estimate 2002'!$A$13</definedName>
    <definedName name="Back_QualityAssessment">'Aggregate estimate 2002'!$A$2</definedName>
    <definedName name="back_total_population">'Aggregate estimate 2002'!$A$11</definedName>
    <definedName name="Estimate_Austria">'Aggregate estimate 2002'!#REF!</definedName>
    <definedName name="Estimate_Belgium">'Aggregate estimate 2002'!$A$71</definedName>
    <definedName name="Estimate_Cyprus">'Aggregate estimate 2002'!#REF!</definedName>
    <definedName name="Estimate_Czech_Republic">'Aggregate estimate 2002'!#REF!</definedName>
    <definedName name="Estimate_Denmark">'Aggregate estimate 2002'!$A$91</definedName>
    <definedName name="Estimate_Estonia">'Aggregate estimate 2002'!#REF!</definedName>
    <definedName name="Estimate_EU15_10rule">'Aggregate estimate 2002'!#REF!</definedName>
    <definedName name="Estimate_EU15_1rule">'Aggregate estimate 2002'!#REF!</definedName>
    <definedName name="Estimate_EU15_HWWI">'Aggregate estimate 2002'!$A$9</definedName>
    <definedName name="Estimate_Finland">'Aggregate estimate 2002'!$A$97</definedName>
    <definedName name="Estimate_France">'Aggregate estimate 2002'!$A$25</definedName>
    <definedName name="Estimate_Germany">'Aggregate estimate 2002'!$A$19</definedName>
    <definedName name="Estimate_Greece">'Aggregate estimate 2002'!$A$39</definedName>
    <definedName name="Estimate_Hungary">'Aggregate estimate 2002'!#REF!</definedName>
    <definedName name="Estimate_IFR_estimate__HWWI">'Aggregate estimate 2002'!$A$10</definedName>
    <definedName name="Estimate_IFR_EUestimate">'Aggregate estimate 2002'!#REF!</definedName>
    <definedName name="Estimate_Irland">'Aggregate estimate 2002'!$A$103</definedName>
    <definedName name="Estimate_Italy">'Aggregate estimate 2002'!#REF!</definedName>
    <definedName name="Estimate_Latvia">'Aggregate estimate 2002'!#REF!</definedName>
    <definedName name="Estimate_Lithuania">'Aggregate estimate 2002'!#REF!</definedName>
    <definedName name="Estimate_Luxembourg">'Aggregate estimate 2002'!#REF!</definedName>
    <definedName name="Estimate_Malta">'Aggregate estimate 2002'!#REF!</definedName>
    <definedName name="Estimate_Netherlands">'Aggregate estimate 2002'!#REF!</definedName>
    <definedName name="Estimate_Poland">'Aggregate estimate 2002'!#REF!</definedName>
    <definedName name="Estimate_Portugal">'Aggregate estimate 2002'!$A$65</definedName>
    <definedName name="Estimate_Slovakia">'Aggregate estimate 2002'!$A$83</definedName>
    <definedName name="Estimate_Slovenia">'Aggregate estimate 2002'!#REF!</definedName>
    <definedName name="Estimate_Spain">'Aggregate estimate 2002'!#REF!</definedName>
    <definedName name="Estimate_Sweden">'Aggregate estimate 2002'!$A$77</definedName>
    <definedName name="Estimate_United_Kingdom">'Aggregate estimate 2002'!$A$31</definedName>
    <definedName name="Expl_Austria">'Explanations of estimates'!$A$21</definedName>
    <definedName name="Expl_Belgium">'Explanations of estimates'!$A$19</definedName>
    <definedName name="Expl_Cyprus">'Explanations of estimates'!#REF!</definedName>
    <definedName name="Expl_Czech_Republic">'Explanations of estimates'!#REF!</definedName>
    <definedName name="Expl_Denmark">'Explanations of estimates'!$A$22</definedName>
    <definedName name="Expl_Estonia">'Explanations of estimates'!#REF!</definedName>
    <definedName name="Expl_EU15_10ruleofthumb">'Explanations of estimates'!$A$10</definedName>
    <definedName name="Expl_EU15_1ruleofthumb">'Explanations of estimates'!$A$9</definedName>
    <definedName name="Expl_EU15_HWWI">'Explanations of estimates'!$A$8</definedName>
    <definedName name="Expl_EU25">'Explanations of estimates'!$A$10</definedName>
    <definedName name="Expl_Finland">'Explanations of estimates'!$A$23</definedName>
    <definedName name="Expl_France">'Explanations of estimates'!$A$12</definedName>
    <definedName name="Expl_Germany">'Explanations of estimates'!$A$11</definedName>
    <definedName name="Expl_Greece">'Explanations of estimates'!$A$17</definedName>
    <definedName name="Expl_Hungary">'Explanations of estimates'!#REF!</definedName>
    <definedName name="Expl_HWWI">'Explanations of estimates'!$A$8</definedName>
    <definedName name="Expl_Irland">'Explanations of estimates'!$A$24</definedName>
    <definedName name="Expl_Italy">'Explanations of estimates'!$A$14</definedName>
    <definedName name="Expl_Latvia">'Explanations of estimates'!#REF!</definedName>
    <definedName name="Expl_Lithuania">'Explanations of estimates'!#REF!</definedName>
    <definedName name="Expl_Luxembourg">'Explanations of estimates'!$A$25</definedName>
    <definedName name="Expl_Malta">'Explanations of estimates'!#REF!</definedName>
    <definedName name="Expl_Netherlands">'Explanations of estimates'!$A$16</definedName>
    <definedName name="Expl_Poland">'Explanations of estimates'!#REF!</definedName>
    <definedName name="Expl_Portugal">'Explanations of estimates'!$A$18</definedName>
    <definedName name="Expl_Slovakia">'Explanations of estimates'!#REF!</definedName>
    <definedName name="Expl_Slovenia">'Explanations of estimates'!#REF!</definedName>
    <definedName name="Expl_Spain">'Explanations of estimates'!$A$15</definedName>
    <definedName name="Expl_Sweden">'Explanations of estimates'!$A$20</definedName>
    <definedName name="Expl_United_Kingdom">'Explanations of estimates'!$A$13</definedName>
    <definedName name="Explanations">'Explanations of estimates'!$B$7</definedName>
    <definedName name="foreign_population">'Explanations of estimates'!$A$5</definedName>
    <definedName name="foreign_population.">'Explanations of estimates'!$A$4</definedName>
    <definedName name="Italy">'Aggregate estimate 2002'!$A$161</definedName>
    <definedName name="Italy_estimate">'Aggregate estimate 2002'!$A$39</definedName>
    <definedName name="Luxembourg_Estimate">'Aggregate estimate 2002'!$A$109</definedName>
    <definedName name="Netherlands">'Aggregate estimate 2002'!$A$51</definedName>
    <definedName name="Percentage_Total">'Explanations of estimates'!#REF!</definedName>
    <definedName name="quality_assessment">'Explanations of estimates'!$A$3</definedName>
    <definedName name="References">'References'!$A$1</definedName>
    <definedName name="Spain_Estimate">'Aggregate estimate 2002'!$A$45</definedName>
    <definedName name="T1_EU_Population">'Aggregate estimate 2002'!#REF!</definedName>
    <definedName name="T1_Foreign_population">'Aggregate estimate 2002'!$A$13</definedName>
    <definedName name="total_population">'Explanations of estimates'!$A$4</definedName>
    <definedName name="Z_0610D453_FEB2_41C9_B9A5_42FF768DB634_.wvu.Cols" localSheetId="0" hidden="1">'Aggregate estimate 2002'!$C:$C</definedName>
    <definedName name="Z_3D943ADA_C649_464E_B37A_B2245980D1FD_.wvu.Cols" localSheetId="0" hidden="1">'Aggregate estimate 2002'!$C:$C</definedName>
    <definedName name="Z_9F1A71DC_4734_48FD_B86F_02E4215F332A_.wvu.Cols" localSheetId="0" hidden="1">'Aggregate estimate 2002'!$C:$C</definedName>
  </definedNames>
  <calcPr fullCalcOnLoad="1"/>
</workbook>
</file>

<file path=xl/sharedStrings.xml><?xml version="1.0" encoding="utf-8"?>
<sst xmlns="http://schemas.openxmlformats.org/spreadsheetml/2006/main" count="190" uniqueCount="104">
  <si>
    <t>Country</t>
  </si>
  <si>
    <t>central</t>
  </si>
  <si>
    <t>Explanation</t>
  </si>
  <si>
    <t>as % of foreign pop.</t>
  </si>
  <si>
    <t>Italy</t>
  </si>
  <si>
    <t>Netherlands</t>
  </si>
  <si>
    <t>Spain</t>
  </si>
  <si>
    <t>Greece</t>
  </si>
  <si>
    <t>Germany</t>
  </si>
  <si>
    <t>United Kingdom</t>
  </si>
  <si>
    <t>France</t>
  </si>
  <si>
    <t>Austria</t>
  </si>
  <si>
    <t>Portugal</t>
  </si>
  <si>
    <t>Belgium</t>
  </si>
  <si>
    <t>Sweden</t>
  </si>
  <si>
    <t>Denmark</t>
  </si>
  <si>
    <t>Finland</t>
  </si>
  <si>
    <t>Luxembourg</t>
  </si>
  <si>
    <t>as % of population of</t>
  </si>
  <si>
    <t>Explanations</t>
  </si>
  <si>
    <t>References</t>
  </si>
  <si>
    <t>as % of foreign population of</t>
  </si>
  <si>
    <t>Blangiardo, Gian Carlo (2008): The centre sampling technique in surveys on foreign migrants. The balance of a multi-year experience, United Nations Statistical Commission and EUROSTAT, Working paper 12 - 29 February 2008.</t>
  </si>
  <si>
    <t>Ireland</t>
  </si>
  <si>
    <t>Estimates of IFR-population</t>
  </si>
  <si>
    <t>minimum</t>
  </si>
  <si>
    <t>maximum</t>
  </si>
  <si>
    <t>foreign population</t>
  </si>
  <si>
    <t>KEPE (2006): Kanellopoulos, Konstantios, Gregou, Maria and Athanassios Petralias (2006): Illegal immigrants in Greece: state approaches, their profile and social situation, EMN, KEPE, Athens.</t>
  </si>
  <si>
    <t>Leerkes, Arjen, van San, Marion, Engbersen, Godfried, Cruijff, Maarten and Peter Van der Heijden (2004): Wijken voor illegalen. Over ruimtelijke spreiding, huisvesting en leefbaarheid. Den Haag, SDU Uitgevers.</t>
  </si>
  <si>
    <t>Alt, Jörg (2003): Leben in der Schattenwelt. Problemkomplex "illegale" Migration. Karlsruhe, von Loeper Literaturverlag.</t>
  </si>
  <si>
    <t>Expert estimate stems from a conference presentation (Jandl 2003:11).</t>
  </si>
  <si>
    <t>Jandl, Michael (2003): Schätzung illegaler Migration: Methoden und Ergebnisse, Presentation in working group on Social and Economic Statistics, Austrian Statistical Society, 26 June 2003.</t>
  </si>
  <si>
    <t>HWWI estimate</t>
  </si>
  <si>
    <t xml:space="preserve">1% rule of thumb </t>
  </si>
  <si>
    <t xml:space="preserve">10-20% rule of thumb </t>
  </si>
  <si>
    <t>population</t>
  </si>
  <si>
    <t>Explanations of country estimates</t>
  </si>
  <si>
    <t>Scientific study estimate for 2001 based on residual method (Woodbridge 2005)</t>
  </si>
  <si>
    <t xml:space="preserve">Academic expert estimate (Jandl 2003:11) </t>
  </si>
  <si>
    <t xml:space="preserve">POLITIS Finland (2005:12) provided a central estimate: "It has been estimated that there could be around 10 000 illegal immigrants in Finland, who have entered on tourist visas and are working temporarily in Finland". HWWI calculated minimum estimate by subtracting 20% and maximum estimate by adding 20%. HWWI took the 2005 estimate for 2002 without adjustment. </t>
  </si>
  <si>
    <t xml:space="preserve">The estimated range for Denmark comes from UWT Denmark (2007:24): "Statistical estimates, although not based on any rigorous scientific methodology, have until very recently worked on the basis that there were somewhere between 1,000 and 5,000 illegal immigrants in Denmark." HWWI took the estimate for 2002 without adjustment. </t>
  </si>
  <si>
    <t>Expert estimate (UWT Denmark 2007:24)</t>
  </si>
  <si>
    <t>HWWI estimate based on population multiplier from the United Kingdom estimate in this table</t>
  </si>
  <si>
    <t>HWWI estimate based on population multiplier from the Dutch estimate in this table</t>
  </si>
  <si>
    <t>Scientific study estimate based on capture-recapture method (van der Leerkes 2004); maximum estimate adjusted by HWWI</t>
  </si>
  <si>
    <t>Minimum: academic expert estimate (Krieger 2005:7); maximum: academic expert estimate (Jandl 2003:11)</t>
  </si>
  <si>
    <t xml:space="preserve">Minimum: number of applications in the amnesty programme in 2002 (CLANDESTINO Italy 2008:33); maximum: academic expert estimate (Jandl 2003:11) </t>
  </si>
  <si>
    <t xml:space="preserve">NGO expert estimate of 10 000 for 2005 (POLITIS Sweden 2005:17); calculation of minimum and maximum by HWWI                                                                                    </t>
  </si>
  <si>
    <t xml:space="preserve">Central academic expert estimate of 400 000 for 2001 based on residual method (KEPE 2006); calculation of minimum and maximum by HWWI                                                                                                         </t>
  </si>
  <si>
    <t>Estimate of 10 000 for 2005 (POLITIS Finland 2005:12); calculation of minimum and maximum by HWWI</t>
  </si>
  <si>
    <t xml:space="preserve">Explanations of country estimates </t>
  </si>
  <si>
    <t>Population figures are from Eurostat. The total population is the sum of all populations in the table.</t>
  </si>
  <si>
    <t>Foreign population figures are from Eurostat. For 2002, when foreign population figures were not available, the figure for the closest year was taken. The total foreign population is the sum of all foreign populations in the table.</t>
  </si>
  <si>
    <t xml:space="preserve">The EU estimate was calculated by aggregating together all of country estimates in this table. Country estimates are either (a) best estimates from CLANDESTINO country reports, adjusted for better comparability, if necessary, or (b) unclassified estimates found in other reports; (c) calculated as percentages of the total population, transferring the percentage from a country with available background information and relative  similarity of relative conditions compared to other countries with background information. The order of aggregation follows this logic: we start with countries in the CLANDESTINO study for which we have detailed background information and classified estimates; using the quality order as the first ranking criterion and the population size as the second. We then add other countries (for which we have no detailed background reports) by regular population size. </t>
  </si>
  <si>
    <t xml:space="preserve">A rule of thumb was applied: minimum 1% of the total population is irregular. </t>
  </si>
  <si>
    <t>A rule of thumb was applied: from 10% to 20% of the foreign population is irregular.</t>
  </si>
  <si>
    <t xml:space="preserve">Maximum expert estimate stems from a conference presentation by Jandl (2003:11). The minimum estimate stems from Krieger (2005:7) who estimates that "France hosts between 0.3 and 0.4 million undocumented migrants". The same minimum estimate is also given by Jandl (2003:11). Note: Foreign population refers to 1999 data, as 2002 data is not available. </t>
  </si>
  <si>
    <t>The estimate is based on residual method applied by Woodbridge (2005) in a scientific study, using Census data from 2001 for total foreign-born population compared to an estimated number of regularly residing foreign-born population. Note: Foreign population refers to 2003, as 2002 data is not available.</t>
  </si>
  <si>
    <t>The number of applications in the frame of the amnesty programme in 2002 is taken as a minimum estimate, data from CLANDESTINO Italy (2008:33). The maximum expert estimate is delivered in a conference presentation (Jandl 2003:11)</t>
  </si>
  <si>
    <t>The maximum estimate is based on residual method, using  municipal register and administrative data (CLANDESTINO Spain 2008:33). The minimum estimate stems from a conference presentation (Jandl 2003:11)</t>
  </si>
  <si>
    <t xml:space="preserve">Based on residual method, KEPE (2006) calculated that there are 400 000 undocumented migrants (as quoted in CLANDESTINO Greece 2008:45). The HWWI calculated minimum estimate by subtracting 20% and maximum estimate by adding 20%. Note: Foreign population refers to 2001 data, as 2002 data are not available. </t>
  </si>
  <si>
    <t>HWWI calculated the minimum and maximum estimate on the basis of the UK estimate.  It was assumed that the minimum and maximum percentages of the IFR population in the total population are the same in Ireland as they are in the UK. The main reason the UK was chosen from the countries in the CLANDESTINO study was because of the similarity in geographical location and language, although the migration history is not comparable. However, no other country in the CLANDESTINO study seemed to be more appropriate.</t>
  </si>
  <si>
    <t>HWWI calculated the minimum and maximum estimate on the basis of the Dutch estimate.  It was assumed that the minimum and maximum percentages of the IFR population in the total population are the same in Luxembourg as they are in the Netherlands. The main reason the Netherlands was chosen from the countries in the CLANDESTINO study mainly because of the similarity in the geographical location, although the migration history is not comparable. However, no other country in the CLANDESTINO study seemed to be more appropriate.</t>
  </si>
  <si>
    <t xml:space="preserve">Minimum: number of applications in the regularisation programme in 2004 (REGINE 2009:117); maximum: academic expert estimate (Jandl 2003:11) </t>
  </si>
  <si>
    <t xml:space="preserve">The minimum estimate for non-European third country nationals is quoted from a capture-recapture study using adjusted police apprehension data (van der Leerkes 2004). As the estimate excludes Eastern Europeans, HWWI adjusted the maximum estimate: the HWWI team added up irregular migrants from Eastern Europe under the assumption that 38% of the irregular foreign population are of Eastern European origin, as suggested by police apprehension data for 2003 quoted in CLANDESTINO Netherlands (2008:27). </t>
  </si>
  <si>
    <t>The number of applications in the frame of the regularisation programme (Normative-Decree N.6/2004) which required labour market activities before March 2003 is taken as minimum estimate (REGINE 2009:117). The maximum estimate stems from a conference presentation (Jandl 2003:11).</t>
  </si>
  <si>
    <t xml:space="preserve">POLITIS Sweden (2005:17) provided a central estimate in 2005: "Humanitarian organisations believe that there can be about 10 000 persons in this situation". HWWI calculated minimum estimate by subtracting 20% and maximum estimate by adding 20%. HWWI took the 2005 estimate for 2002 without adjustment. </t>
  </si>
  <si>
    <t xml:space="preserve">Woodbridge, Jo (2005): Sizing the unauthorised (illegal) migrant population in the United Kingdom in 2001, London: Home Office. </t>
  </si>
  <si>
    <t>CLANDESTINO Germany (2008): Cyrus, Norbert, Country report Germany: Undocumented Migration Counting the Uncountable. Data and Trends across Europe, final version, December 2008.</t>
  </si>
  <si>
    <t xml:space="preserve">CLANDESTINO Greece (2008): Maroukis, Thanos, Country report Greece: Undocumented Migration Counting the Uncountable. Data and Trends across Europe, final version, December 2008.  </t>
  </si>
  <si>
    <t xml:space="preserve">CLANDESTINO Italy (2008): Fasani, Francesco, Country report Italy: Undocumented Migration Counting the Uncountable. Data and Trends across Europe, final version, August 2008.  </t>
  </si>
  <si>
    <t xml:space="preserve">CLANDESTINO Netherlands (2008): van der Leun, Joanne, Ilies, Maria, Country report Netherlands Undocumented Migration Counting the Uncountable. Data and Trends across Europe, final version, November 2008.  </t>
  </si>
  <si>
    <t xml:space="preserve">CLANDESTINO Spain (2008): Gonzalez-Enquirez, Maria, Country report Spain: Undocumented Migration Counting the Uncountable. Data and Trends across Europe, final version, September 2008.  </t>
  </si>
  <si>
    <t>back to aggregate estimate</t>
  </si>
  <si>
    <t>Krieger, Hubert (2005): Who is going where? Migration Trends in the EU Context: SIPTU National Women’s Forum. Retrieved January 19, 2009, from European Foundation for the Improvement of Living and Working Conditions, http://www.eurofound.europa.eu/docs/areas/populationandsociety/krieger050422.pdf</t>
  </si>
  <si>
    <t>POLITIS Sweden (2005): Benito, Miguel, Active Civic Participation of Immigrants in Sweden, http://www.POLITIS europe.uni-oldenburg.de/download/Sweden.pdf</t>
  </si>
  <si>
    <t>POLITIS Finland (2005): Sagne, Silvain, Sakswela, Sanna and Niklas Wilhelmsson, Active Civic Participation of Immigrants in Finland, http://www.POLITIS europe.uni-oldenburg.de/download/Finland.pdf.</t>
  </si>
  <si>
    <t>UWT Denmark (2007): Roskilde University, Country Report Denmark: Work package 2, http://www.undocumentedmigrants.eu/londonmet/library/s15990_3.pdf.</t>
  </si>
  <si>
    <t>The estimate is a result from an expert assessment based on police apprehension data (Jandl 2009).</t>
  </si>
  <si>
    <t>Quality of estimates</t>
  </si>
  <si>
    <t>quality of estimates</t>
  </si>
  <si>
    <r>
      <t xml:space="preserve">The classification of estimates into three quality classes follows standards of good scientific work and pertains to the documentation, reliability and validity of an estimate: </t>
    </r>
    <r>
      <rPr>
        <sz val="11"/>
        <rFont val="Calibri"/>
        <family val="2"/>
      </rPr>
      <t>high quality (in green); medium quality (in yellow); low quality (in orange)</t>
    </r>
    <r>
      <rPr>
        <sz val="11"/>
        <color theme="1"/>
        <rFont val="Calibri"/>
        <family val="2"/>
      </rPr>
      <t>. Details about the quality assessment, including examples, can be found in Vogel and Kovacheva (2008).</t>
    </r>
  </si>
  <si>
    <t>low</t>
  </si>
  <si>
    <t>medium</t>
  </si>
  <si>
    <t xml:space="preserve">high </t>
  </si>
  <si>
    <t>For the aggregation of country estimates into EU estimate, we used adjustment factors to account for differences in the definition of irregular residents or the scope of the estimate. The inclusion and adjusment rules are explained in Kovacheva and Vogel (2009) and Vogel, Kovacheva and Prescott (2009, to be submitted for a special issue of International Migration).</t>
  </si>
  <si>
    <t>inclusion and adjustment rules</t>
  </si>
  <si>
    <t>Vogel, Dita, Kovacheva, Vesela, Prescott, Hannah (2009): How many irregular migrants are living in the European Union - counting the uncountable, comparing the uncomparable?, to be submitted for a special issue of International Migration.</t>
  </si>
  <si>
    <t>The maximum estimate is a result from an expert assessment based on a discussion of qualitative and administrative  data (Alt 2003, quoted in CLANDESTINO Germany (2008:38)).</t>
  </si>
  <si>
    <t>Academic expert estimate with multiplier method based on police apprehension data (Jandl 2009)</t>
  </si>
  <si>
    <t xml:space="preserve">Jandl, Michael (2009): A multiplier estimate of the illegally resident third-country national population in Austria based on crime suspect data, Hamburg Institute of International Economics (HWWI), Database on Irregular Migration, Working paper No.2, http://www.irregular-migration.hwwi.net/Working_papers.6113.0.html.  </t>
  </si>
  <si>
    <t xml:space="preserve">Vogel, Dita, Kovacheva, Vesela (2008): Classification report: Quality assessment of estimates on stocks of irregular migrants, Hamburg Institute of International Economics (HWWI), Database on Irregular Migration, Working paper No.1, http://www.irregular-migration.hwwi.net/Working_papers.6113.0.html.  </t>
  </si>
  <si>
    <t xml:space="preserve">Minimum: academic expert estimate (Jandl 2003:11); maximum: academic expert estimate based on residual method (CLANDESTINO Spain 2008:24) </t>
  </si>
  <si>
    <t>REGINE (2009): Baldwin-Edwards, Martin, Kraler, Albert (eds.), Regularisations in Europe: Study on practices in the area of regularisation of illegally staying third-country nationals in the Member States of the EU, Appendix B, Country profiles of 22 Member States and the USA, ICMPD, Vienna, January 2009.</t>
  </si>
  <si>
    <t xml:space="preserve">European Union 15 </t>
  </si>
  <si>
    <t xml:space="preserve">EU </t>
  </si>
  <si>
    <t>Academic expert estimate for 2003 (Alt 2003)</t>
  </si>
  <si>
    <t>Suggested quotation: Vogel, D., Kovacheva, V. (2009a): Calculation table of EU estimate 2002, last change 30 September 2009, Annex 1 to Kovacheva, V., Vogel, D. (2009): The size of the irregular foreign resident population in the European Union in 2002, 2005 and 2008: aggregated estimates, Hamburg Institute of International Economics (HWWI), Database on Irregular Migration, Working paper No.4.</t>
  </si>
  <si>
    <t>Basis of the aggregated estimate</t>
  </si>
  <si>
    <t xml:space="preserve">Kovacheva, Vesela, Vogel, Dita (2009): The size of the irregular foreign resident population in the European Union in 2002, 2005 and 2008: aggregated estimates, Hamburg Institute of International Economics (HWWI), Database on Irregular Migration, Working paper No.4, http://www.irregular-migration.hwwi.net/Working_papers.6113.0.html. </t>
  </si>
  <si>
    <t>Aggregated estimate 2002</t>
  </si>
  <si>
    <t>Aggregated EU estimate calculated from the country estimates below</t>
  </si>
  <si>
    <r>
      <rPr>
        <b/>
        <sz val="11"/>
        <color indexed="8"/>
        <rFont val="Calibri"/>
        <family val="2"/>
      </rPr>
      <t>Irregular migration in the European Union in 2002:</t>
    </r>
    <r>
      <rPr>
        <sz val="11"/>
        <color theme="1"/>
        <rFont val="Calibri"/>
        <family val="2"/>
      </rPr>
      <t xml:space="preserve">
This table presents an estimation of the population of irregular foreign residents in the European Union in 2002. It is based on a collection and rough adjustment of country estimates aggregated into a EU estimate. For more information, see:</t>
    </r>
  </si>
</sst>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Red]#,##0"/>
    <numFmt numFmtId="166" formatCode="_-* #,##0\ _€_-;\-* #,##0\ _€_-;_-* &quot;-&quot;??\ _€_-;_-@_-"/>
  </numFmts>
  <fonts count="40">
    <font>
      <sz val="11"/>
      <color theme="1"/>
      <name val="Calibri"/>
      <family val="2"/>
    </font>
    <font>
      <sz val="11"/>
      <color indexed="8"/>
      <name val="Calibri"/>
      <family val="2"/>
    </font>
    <font>
      <b/>
      <sz val="11"/>
      <color indexed="8"/>
      <name val="Calibri"/>
      <family val="2"/>
    </font>
    <font>
      <sz val="11"/>
      <name val="Calibri"/>
      <family val="2"/>
    </font>
    <font>
      <u val="single"/>
      <sz val="11"/>
      <color indexed="12"/>
      <name val="Calibri"/>
      <family val="2"/>
    </font>
    <font>
      <sz val="11"/>
      <color indexed="10"/>
      <name val="Calibri"/>
      <family val="2"/>
    </font>
    <font>
      <b/>
      <sz val="12"/>
      <color indexed="8"/>
      <name val="Calibri"/>
      <family val="2"/>
    </font>
    <font>
      <sz val="8"/>
      <name val="Calibri"/>
      <family val="2"/>
    </font>
    <font>
      <b/>
      <sz val="13"/>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
      <patternFill patternType="solid">
        <fgColor indexed="17"/>
        <bgColor indexed="64"/>
      </patternFill>
    </fill>
  </fills>
  <borders count="5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top style="medium"/>
      <bottom/>
    </border>
    <border>
      <left style="medium"/>
      <right/>
      <top style="medium"/>
      <bottom style="medium"/>
    </border>
    <border>
      <left/>
      <right/>
      <top style="medium"/>
      <bottom style="medium"/>
    </border>
    <border>
      <left style="medium"/>
      <right style="thin"/>
      <top style="medium"/>
      <bottom style="thin"/>
    </border>
    <border>
      <left style="thin"/>
      <right style="thin"/>
      <top style="medium"/>
      <bottom style="thin"/>
    </border>
    <border>
      <left style="medium"/>
      <right style="thin"/>
      <top style="thin"/>
      <bottom/>
    </border>
    <border>
      <left style="medium"/>
      <right style="thin"/>
      <top/>
      <bottom style="thin"/>
    </border>
    <border>
      <left style="medium"/>
      <right style="medium"/>
      <top style="thin"/>
      <bottom style="thin"/>
    </border>
    <border>
      <left/>
      <right/>
      <top/>
      <bottom style="medium"/>
    </border>
    <border>
      <left style="thin"/>
      <right style="medium"/>
      <top style="medium"/>
      <bottom/>
    </border>
    <border>
      <left style="medium"/>
      <right style="thin"/>
      <top/>
      <bottom style="medium"/>
    </border>
    <border>
      <left style="medium"/>
      <right style="thin"/>
      <top/>
      <bottom/>
    </border>
    <border>
      <left style="thin"/>
      <right style="thin"/>
      <top style="thin"/>
      <bottom style="medium"/>
    </border>
    <border>
      <left style="medium"/>
      <right/>
      <top/>
      <bottom style="medium"/>
    </border>
    <border>
      <left style="thin"/>
      <right style="medium"/>
      <top/>
      <bottom/>
    </border>
    <border>
      <left/>
      <right style="medium"/>
      <top style="medium"/>
      <bottom/>
    </border>
    <border>
      <left/>
      <right style="medium"/>
      <top/>
      <bottom/>
    </border>
    <border>
      <left/>
      <right style="thin"/>
      <top style="medium"/>
      <bottom style="medium"/>
    </border>
    <border>
      <left style="medium"/>
      <right/>
      <top/>
      <bottom/>
    </border>
    <border>
      <left style="medium"/>
      <right style="medium"/>
      <top style="medium"/>
      <bottom style="medium"/>
    </border>
    <border>
      <left style="thin"/>
      <right style="medium"/>
      <top style="medium"/>
      <bottom style="medium"/>
    </border>
    <border>
      <left/>
      <right style="medium"/>
      <top style="medium"/>
      <bottom style="thin"/>
    </border>
    <border>
      <left/>
      <right style="medium"/>
      <top style="thin"/>
      <bottom style="thin"/>
    </border>
    <border>
      <left style="medium"/>
      <right style="medium"/>
      <top style="medium"/>
      <bottom style="thin"/>
    </border>
    <border>
      <left/>
      <right/>
      <top style="medium"/>
      <bottom/>
    </border>
    <border>
      <left style="thin"/>
      <right/>
      <top style="medium"/>
      <bottom style="thin"/>
    </border>
    <border>
      <left style="thin"/>
      <right style="thin"/>
      <top/>
      <bottom style="thin"/>
    </border>
    <border>
      <left style="medium"/>
      <right style="medium"/>
      <top style="thin"/>
      <bottom style="medium"/>
    </border>
    <border>
      <left style="medium"/>
      <right style="medium"/>
      <top/>
      <bottom style="thin"/>
    </border>
    <border>
      <left style="thin"/>
      <right/>
      <top/>
      <bottom/>
    </border>
    <border>
      <left style="medium"/>
      <right style="medium"/>
      <top/>
      <bottom/>
    </border>
    <border>
      <left/>
      <right style="thin"/>
      <top/>
      <bottom/>
    </border>
    <border>
      <left/>
      <right style="medium"/>
      <top style="thin"/>
      <bottom style="medium"/>
    </border>
    <border>
      <left style="medium"/>
      <right style="thin"/>
      <top style="medium"/>
      <bottom/>
    </border>
    <border>
      <left/>
      <right/>
      <top style="medium"/>
      <bottom style="thin"/>
    </border>
    <border>
      <left/>
      <right style="thin"/>
      <top style="medium"/>
      <bottom style="thin"/>
    </border>
    <border>
      <left style="thin"/>
      <right style="medium"/>
      <top/>
      <bottom style="medium"/>
    </border>
    <border>
      <left style="medium"/>
      <right style="medium"/>
      <top/>
      <bottom style="medium"/>
    </border>
    <border>
      <left/>
      <right style="medium"/>
      <top/>
      <bottom style="medium"/>
    </border>
    <border>
      <left/>
      <right style="thin"/>
      <top style="thin"/>
      <bottom/>
    </border>
    <border>
      <left style="thin"/>
      <right style="thin"/>
      <top style="thin"/>
      <bottom/>
    </border>
    <border>
      <left style="thin"/>
      <right style="thin"/>
      <top/>
      <bottom style="medium"/>
    </border>
    <border>
      <left/>
      <right style="thin"/>
      <top/>
      <bottom style="medium"/>
    </border>
    <border>
      <left style="thin"/>
      <right/>
      <top style="thin"/>
      <bottom/>
    </border>
    <border>
      <left/>
      <right/>
      <top style="thin"/>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6" borderId="2" applyNumberFormat="0" applyAlignment="0" applyProtection="0"/>
    <xf numFmtId="43" fontId="1"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7"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9" fillId="28" borderId="0" applyNumberFormat="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0" fillId="30" borderId="4" applyNumberFormat="0" applyFont="0" applyAlignment="0" applyProtection="0"/>
    <xf numFmtId="9" fontId="1" fillId="0" borderId="0" applyFont="0" applyFill="0" applyBorder="0" applyAlignment="0" applyProtection="0"/>
    <xf numFmtId="0" fontId="32" fillId="31"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32" borderId="9" applyNumberFormat="0" applyAlignment="0" applyProtection="0"/>
  </cellStyleXfs>
  <cellXfs count="156">
    <xf numFmtId="0" fontId="0" fillId="0" borderId="0" xfId="0" applyFont="1" applyAlignment="1">
      <alignment/>
    </xf>
    <xf numFmtId="0" fontId="6" fillId="0" borderId="10" xfId="0" applyFont="1" applyBorder="1" applyAlignment="1">
      <alignment/>
    </xf>
    <xf numFmtId="0" fontId="6" fillId="0" borderId="11" xfId="0" applyFont="1" applyBorder="1" applyAlignment="1">
      <alignment/>
    </xf>
    <xf numFmtId="0" fontId="0" fillId="0" borderId="12" xfId="0" applyBorder="1" applyAlignment="1">
      <alignment/>
    </xf>
    <xf numFmtId="0" fontId="2" fillId="0" borderId="13" xfId="0" applyFont="1" applyBorder="1" applyAlignment="1">
      <alignment/>
    </xf>
    <xf numFmtId="0" fontId="6" fillId="0" borderId="13" xfId="0" applyFont="1" applyFill="1" applyBorder="1" applyAlignment="1">
      <alignment/>
    </xf>
    <xf numFmtId="3" fontId="1" fillId="33" borderId="14" xfId="41" applyNumberFormat="1" applyFont="1" applyFill="1" applyBorder="1" applyAlignment="1">
      <alignment/>
    </xf>
    <xf numFmtId="0" fontId="0" fillId="33" borderId="14" xfId="0" applyFill="1" applyBorder="1" applyAlignment="1">
      <alignment/>
    </xf>
    <xf numFmtId="0" fontId="6" fillId="0" borderId="11" xfId="0" applyFont="1" applyFill="1" applyBorder="1" applyAlignment="1">
      <alignment/>
    </xf>
    <xf numFmtId="0" fontId="0" fillId="0" borderId="15" xfId="0" applyBorder="1" applyAlignment="1">
      <alignment/>
    </xf>
    <xf numFmtId="3" fontId="0" fillId="34" borderId="16" xfId="0" applyNumberFormat="1" applyFont="1" applyFill="1" applyBorder="1" applyAlignment="1">
      <alignment horizontal="left" wrapText="1"/>
    </xf>
    <xf numFmtId="0" fontId="0" fillId="0" borderId="0" xfId="0" applyAlignment="1">
      <alignment wrapText="1"/>
    </xf>
    <xf numFmtId="0" fontId="5" fillId="0" borderId="0" xfId="0" applyFont="1" applyAlignment="1">
      <alignment/>
    </xf>
    <xf numFmtId="0" fontId="30" fillId="0" borderId="17" xfId="48" applyBorder="1" applyAlignment="1" applyProtection="1">
      <alignment/>
      <protection/>
    </xf>
    <xf numFmtId="0" fontId="3" fillId="0" borderId="0" xfId="0" applyFont="1" applyAlignment="1">
      <alignment wrapText="1"/>
    </xf>
    <xf numFmtId="0" fontId="30" fillId="0" borderId="0" xfId="48" applyAlignment="1" applyProtection="1">
      <alignment/>
      <protection/>
    </xf>
    <xf numFmtId="0" fontId="30" fillId="0" borderId="0" xfId="48" applyFill="1" applyBorder="1" applyAlignment="1" applyProtection="1">
      <alignment/>
      <protection/>
    </xf>
    <xf numFmtId="0" fontId="0" fillId="0" borderId="18" xfId="0" applyBorder="1" applyAlignment="1">
      <alignment/>
    </xf>
    <xf numFmtId="0" fontId="2" fillId="0" borderId="13" xfId="0" applyFont="1" applyFill="1" applyBorder="1" applyAlignment="1">
      <alignment/>
    </xf>
    <xf numFmtId="0" fontId="30" fillId="0" borderId="15" xfId="48" applyBorder="1" applyAlignment="1" applyProtection="1">
      <alignment/>
      <protection/>
    </xf>
    <xf numFmtId="0" fontId="30" fillId="0" borderId="19" xfId="48" applyBorder="1" applyAlignment="1" applyProtection="1">
      <alignment/>
      <protection/>
    </xf>
    <xf numFmtId="165" fontId="0" fillId="0" borderId="20" xfId="0" applyNumberFormat="1" applyBorder="1" applyAlignment="1">
      <alignment horizontal="left"/>
    </xf>
    <xf numFmtId="0" fontId="0" fillId="0" borderId="21" xfId="0" applyBorder="1" applyAlignment="1">
      <alignment/>
    </xf>
    <xf numFmtId="0" fontId="0" fillId="0" borderId="22" xfId="0" applyBorder="1" applyAlignment="1">
      <alignment/>
    </xf>
    <xf numFmtId="0" fontId="0" fillId="0" borderId="0" xfId="0" applyBorder="1" applyAlignment="1">
      <alignment/>
    </xf>
    <xf numFmtId="0" fontId="6" fillId="0" borderId="23" xfId="0" applyFont="1" applyBorder="1" applyAlignment="1">
      <alignment/>
    </xf>
    <xf numFmtId="0" fontId="30" fillId="0" borderId="24" xfId="48" applyBorder="1" applyAlignment="1" applyProtection="1">
      <alignment/>
      <protection/>
    </xf>
    <xf numFmtId="0" fontId="30" fillId="0" borderId="25" xfId="48" applyBorder="1" applyAlignment="1" applyProtection="1">
      <alignment/>
      <protection/>
    </xf>
    <xf numFmtId="0" fontId="30" fillId="0" borderId="26" xfId="48" applyBorder="1" applyAlignment="1" applyProtection="1">
      <alignment/>
      <protection/>
    </xf>
    <xf numFmtId="0" fontId="0" fillId="0" borderId="27" xfId="0" applyBorder="1" applyAlignment="1">
      <alignment/>
    </xf>
    <xf numFmtId="3" fontId="0" fillId="0" borderId="21" xfId="0" applyNumberFormat="1" applyFill="1" applyBorder="1" applyAlignment="1">
      <alignment wrapText="1"/>
    </xf>
    <xf numFmtId="3" fontId="0" fillId="0" borderId="28" xfId="0" applyNumberFormat="1" applyFill="1" applyBorder="1" applyAlignment="1">
      <alignment wrapText="1"/>
    </xf>
    <xf numFmtId="3" fontId="0" fillId="0" borderId="21" xfId="0" applyNumberFormat="1" applyBorder="1" applyAlignment="1">
      <alignment wrapText="1"/>
    </xf>
    <xf numFmtId="3" fontId="0" fillId="0" borderId="20" xfId="0" applyNumberFormat="1" applyFont="1" applyBorder="1" applyAlignment="1">
      <alignment horizontal="right"/>
    </xf>
    <xf numFmtId="0" fontId="0" fillId="0" borderId="17" xfId="0" applyNumberFormat="1" applyFill="1" applyBorder="1" applyAlignment="1">
      <alignment horizontal="left" vertical="center" wrapText="1" shrinkToFit="1"/>
    </xf>
    <xf numFmtId="0" fontId="0" fillId="0" borderId="0" xfId="0" applyFill="1" applyAlignment="1">
      <alignment/>
    </xf>
    <xf numFmtId="0" fontId="0" fillId="0" borderId="0" xfId="0" applyNumberFormat="1" applyFill="1" applyAlignment="1">
      <alignment horizontal="left" vertical="center" wrapText="1" shrinkToFit="1"/>
    </xf>
    <xf numFmtId="0" fontId="2" fillId="0" borderId="29" xfId="0" applyNumberFormat="1" applyFont="1" applyFill="1" applyBorder="1" applyAlignment="1">
      <alignment horizontal="left" vertical="center" wrapText="1" shrinkToFit="1"/>
    </xf>
    <xf numFmtId="0" fontId="30" fillId="0" borderId="17" xfId="48" applyFill="1" applyBorder="1" applyAlignment="1" applyProtection="1">
      <alignment/>
      <protection/>
    </xf>
    <xf numFmtId="0" fontId="3" fillId="0" borderId="17" xfId="0" applyNumberFormat="1" applyFont="1" applyFill="1" applyBorder="1" applyAlignment="1">
      <alignment horizontal="left" vertical="center" wrapText="1" shrinkToFit="1"/>
    </xf>
    <xf numFmtId="0" fontId="30" fillId="0" borderId="0" xfId="48" applyFill="1" applyAlignment="1" applyProtection="1">
      <alignment/>
      <protection/>
    </xf>
    <xf numFmtId="0" fontId="3" fillId="0" borderId="17" xfId="0" applyFont="1" applyFill="1" applyBorder="1" applyAlignment="1">
      <alignment vertical="top" wrapText="1" shrinkToFit="1"/>
    </xf>
    <xf numFmtId="0" fontId="2" fillId="0" borderId="30" xfId="0" applyFont="1" applyFill="1" applyBorder="1" applyAlignment="1">
      <alignment horizontal="center"/>
    </xf>
    <xf numFmtId="0" fontId="0" fillId="0" borderId="31" xfId="0" applyNumberFormat="1" applyFill="1" applyBorder="1" applyAlignment="1">
      <alignment horizontal="left" vertical="center" wrapText="1" shrinkToFit="1"/>
    </xf>
    <xf numFmtId="0" fontId="3" fillId="0" borderId="32" xfId="0" applyFont="1" applyFill="1" applyBorder="1" applyAlignment="1">
      <alignment vertical="top" wrapText="1" shrinkToFit="1"/>
    </xf>
    <xf numFmtId="0" fontId="30" fillId="0" borderId="33" xfId="48" applyBorder="1" applyAlignment="1" applyProtection="1">
      <alignment/>
      <protection/>
    </xf>
    <xf numFmtId="165" fontId="0" fillId="0" borderId="0" xfId="0" applyNumberFormat="1" applyBorder="1" applyAlignment="1">
      <alignment horizontal="left"/>
    </xf>
    <xf numFmtId="9" fontId="1" fillId="0" borderId="34" xfId="51" applyNumberFormat="1" applyFont="1" applyBorder="1" applyAlignment="1">
      <alignment/>
    </xf>
    <xf numFmtId="0" fontId="3" fillId="0" borderId="0" xfId="0" applyFont="1" applyFill="1" applyBorder="1" applyAlignment="1">
      <alignment vertical="top" wrapText="1" shrinkToFit="1"/>
    </xf>
    <xf numFmtId="9" fontId="0" fillId="0" borderId="34" xfId="0" applyNumberFormat="1" applyBorder="1" applyAlignment="1">
      <alignment/>
    </xf>
    <xf numFmtId="3" fontId="3" fillId="33" borderId="14" xfId="0" applyNumberFormat="1" applyFont="1" applyFill="1" applyBorder="1" applyAlignment="1">
      <alignment horizontal="center" wrapText="1"/>
    </xf>
    <xf numFmtId="3" fontId="3" fillId="33" borderId="35" xfId="0" applyNumberFormat="1" applyFont="1" applyFill="1" applyBorder="1" applyAlignment="1">
      <alignment horizontal="right" wrapText="1"/>
    </xf>
    <xf numFmtId="166" fontId="1" fillId="33" borderId="14" xfId="41" applyNumberFormat="1" applyFont="1" applyFill="1" applyBorder="1" applyAlignment="1">
      <alignment horizontal="right" wrapText="1"/>
    </xf>
    <xf numFmtId="0" fontId="0" fillId="33" borderId="14" xfId="0" applyFont="1" applyFill="1" applyBorder="1" applyAlignment="1">
      <alignment horizontal="center" wrapText="1"/>
    </xf>
    <xf numFmtId="166" fontId="1" fillId="33" borderId="35" xfId="41" applyNumberFormat="1" applyFont="1" applyFill="1" applyBorder="1" applyAlignment="1">
      <alignment horizontal="right" wrapText="1"/>
    </xf>
    <xf numFmtId="3" fontId="0" fillId="35" borderId="14" xfId="0" applyNumberFormat="1" applyFont="1" applyFill="1" applyBorder="1" applyAlignment="1">
      <alignment horizontal="right" wrapText="1"/>
    </xf>
    <xf numFmtId="166" fontId="1" fillId="35" borderId="14" xfId="41" applyNumberFormat="1" applyFont="1" applyFill="1" applyBorder="1" applyAlignment="1">
      <alignment horizontal="right" wrapText="1"/>
    </xf>
    <xf numFmtId="166" fontId="1" fillId="35" borderId="35" xfId="41" applyNumberFormat="1" applyFont="1" applyFill="1" applyBorder="1" applyAlignment="1">
      <alignment horizontal="right" wrapText="1"/>
    </xf>
    <xf numFmtId="3" fontId="0" fillId="35" borderId="36" xfId="0" applyNumberFormat="1" applyFont="1" applyFill="1" applyBorder="1" applyAlignment="1">
      <alignment horizontal="right" wrapText="1"/>
    </xf>
    <xf numFmtId="166" fontId="1" fillId="33" borderId="14" xfId="41" applyNumberFormat="1" applyFont="1" applyFill="1" applyBorder="1" applyAlignment="1">
      <alignment horizontal="center" wrapText="1"/>
    </xf>
    <xf numFmtId="3" fontId="1" fillId="33" borderId="14" xfId="41" applyNumberFormat="1" applyFont="1" applyFill="1" applyBorder="1" applyAlignment="1">
      <alignment horizontal="right"/>
    </xf>
    <xf numFmtId="3" fontId="0" fillId="33" borderId="36" xfId="0" applyNumberFormat="1" applyFont="1" applyFill="1" applyBorder="1" applyAlignment="1">
      <alignment horizontal="right" wrapText="1"/>
    </xf>
    <xf numFmtId="3" fontId="0" fillId="33" borderId="14" xfId="0" applyNumberFormat="1" applyFont="1" applyFill="1" applyBorder="1" applyAlignment="1">
      <alignment horizontal="right"/>
    </xf>
    <xf numFmtId="3" fontId="1" fillId="33" borderId="35" xfId="41" applyNumberFormat="1" applyFont="1" applyFill="1" applyBorder="1" applyAlignment="1">
      <alignment horizontal="right"/>
    </xf>
    <xf numFmtId="3" fontId="0" fillId="33" borderId="14" xfId="0" applyNumberFormat="1" applyFont="1" applyFill="1" applyBorder="1" applyAlignment="1">
      <alignment/>
    </xf>
    <xf numFmtId="3" fontId="1" fillId="33" borderId="35" xfId="41" applyNumberFormat="1" applyFont="1" applyFill="1" applyBorder="1" applyAlignment="1">
      <alignment/>
    </xf>
    <xf numFmtId="3" fontId="0" fillId="33" borderId="14" xfId="0" applyNumberFormat="1" applyFont="1" applyFill="1" applyBorder="1" applyAlignment="1">
      <alignment horizontal="right" wrapText="1"/>
    </xf>
    <xf numFmtId="3" fontId="0" fillId="33" borderId="14" xfId="0" applyNumberFormat="1" applyFill="1" applyBorder="1" applyAlignment="1">
      <alignment/>
    </xf>
    <xf numFmtId="0" fontId="0" fillId="0" borderId="17" xfId="0" applyBorder="1" applyAlignment="1">
      <alignment wrapText="1"/>
    </xf>
    <xf numFmtId="0" fontId="3" fillId="0" borderId="17" xfId="0" applyFont="1" applyBorder="1" applyAlignment="1">
      <alignment wrapText="1"/>
    </xf>
    <xf numFmtId="0" fontId="0" fillId="0" borderId="37" xfId="0" applyBorder="1" applyAlignment="1">
      <alignment wrapText="1"/>
    </xf>
    <xf numFmtId="0" fontId="0" fillId="0" borderId="38" xfId="0" applyBorder="1" applyAlignment="1">
      <alignment wrapText="1"/>
    </xf>
    <xf numFmtId="0" fontId="2" fillId="0" borderId="29" xfId="0" applyFont="1" applyBorder="1" applyAlignment="1">
      <alignment/>
    </xf>
    <xf numFmtId="0" fontId="30" fillId="0" borderId="39" xfId="48" applyBorder="1" applyAlignment="1" applyProtection="1">
      <alignment wrapText="1"/>
      <protection/>
    </xf>
    <xf numFmtId="0" fontId="0" fillId="0" borderId="40" xfId="0" applyFill="1" applyBorder="1" applyAlignment="1">
      <alignment wrapText="1"/>
    </xf>
    <xf numFmtId="0" fontId="0" fillId="0" borderId="0" xfId="0" applyBorder="1" applyAlignment="1">
      <alignment wrapText="1"/>
    </xf>
    <xf numFmtId="0" fontId="0" fillId="33" borderId="0" xfId="0" applyFill="1" applyBorder="1" applyAlignment="1">
      <alignment wrapText="1"/>
    </xf>
    <xf numFmtId="0" fontId="0" fillId="35" borderId="0" xfId="0" applyFill="1" applyBorder="1" applyAlignment="1">
      <alignment wrapText="1"/>
    </xf>
    <xf numFmtId="0" fontId="0" fillId="36" borderId="41" xfId="0" applyFill="1" applyBorder="1" applyAlignment="1">
      <alignment wrapText="1"/>
    </xf>
    <xf numFmtId="3" fontId="0" fillId="35" borderId="35" xfId="0" applyNumberFormat="1" applyFont="1" applyFill="1" applyBorder="1" applyAlignment="1">
      <alignment horizontal="right" wrapText="1"/>
    </xf>
    <xf numFmtId="3" fontId="0" fillId="0" borderId="0" xfId="0" applyNumberFormat="1" applyAlignment="1">
      <alignment/>
    </xf>
    <xf numFmtId="0" fontId="4" fillId="0" borderId="25" xfId="48" applyFont="1" applyBorder="1" applyAlignment="1" applyProtection="1">
      <alignment/>
      <protection/>
    </xf>
    <xf numFmtId="3" fontId="3" fillId="0" borderId="21" xfId="0" applyNumberFormat="1" applyFont="1" applyBorder="1" applyAlignment="1">
      <alignment wrapText="1"/>
    </xf>
    <xf numFmtId="0" fontId="3" fillId="0" borderId="17" xfId="0" applyFont="1" applyFill="1" applyBorder="1" applyAlignment="1">
      <alignment wrapText="1"/>
    </xf>
    <xf numFmtId="0" fontId="0" fillId="0" borderId="18" xfId="0" applyFill="1" applyBorder="1" applyAlignment="1">
      <alignment/>
    </xf>
    <xf numFmtId="0" fontId="0" fillId="0" borderId="42" xfId="0" applyNumberFormat="1" applyFill="1" applyBorder="1" applyAlignment="1">
      <alignment horizontal="left" vertical="center" wrapText="1" shrinkToFit="1"/>
    </xf>
    <xf numFmtId="0" fontId="30" fillId="0" borderId="29" xfId="48" applyFill="1" applyBorder="1" applyAlignment="1" applyProtection="1">
      <alignment wrapText="1"/>
      <protection/>
    </xf>
    <xf numFmtId="165" fontId="2" fillId="0" borderId="0" xfId="0" applyNumberFormat="1" applyFont="1" applyBorder="1" applyAlignment="1">
      <alignment horizontal="left"/>
    </xf>
    <xf numFmtId="0" fontId="6" fillId="34" borderId="43" xfId="0" applyFont="1" applyFill="1" applyBorder="1" applyAlignment="1">
      <alignment horizontal="center" vertical="center" wrapText="1"/>
    </xf>
    <xf numFmtId="0" fontId="6" fillId="34" borderId="20" xfId="0" applyFont="1" applyFill="1" applyBorder="1" applyAlignment="1">
      <alignment horizontal="center" vertical="center" wrapText="1"/>
    </xf>
    <xf numFmtId="0" fontId="0" fillId="0" borderId="35" xfId="0" applyBorder="1" applyAlignment="1">
      <alignment wrapText="1"/>
    </xf>
    <xf numFmtId="0" fontId="0" fillId="0" borderId="44" xfId="0" applyFont="1" applyBorder="1" applyAlignment="1">
      <alignment wrapText="1"/>
    </xf>
    <xf numFmtId="0" fontId="0" fillId="0" borderId="45" xfId="0" applyFont="1" applyBorder="1" applyAlignment="1">
      <alignment wrapText="1"/>
    </xf>
    <xf numFmtId="0" fontId="6" fillId="34" borderId="19" xfId="0" applyFont="1" applyFill="1" applyBorder="1" applyAlignment="1">
      <alignment horizontal="center" vertical="center" wrapText="1"/>
    </xf>
    <xf numFmtId="0" fontId="6" fillId="34" borderId="46" xfId="0" applyFont="1" applyFill="1" applyBorder="1" applyAlignment="1">
      <alignment horizontal="center" vertical="center" wrapText="1"/>
    </xf>
    <xf numFmtId="0" fontId="3" fillId="0" borderId="17" xfId="0" applyFont="1" applyBorder="1" applyAlignment="1">
      <alignment wrapText="1"/>
    </xf>
    <xf numFmtId="3" fontId="0" fillId="0" borderId="20" xfId="0" applyNumberFormat="1" applyFill="1" applyBorder="1" applyAlignment="1">
      <alignment wrapText="1"/>
    </xf>
    <xf numFmtId="0" fontId="30" fillId="0" borderId="47" xfId="48" applyFill="1" applyBorder="1" applyAlignment="1" applyProtection="1">
      <alignment wrapText="1"/>
      <protection/>
    </xf>
    <xf numFmtId="0" fontId="0" fillId="0" borderId="48" xfId="0" applyNumberFormat="1" applyFill="1" applyBorder="1" applyAlignment="1">
      <alignment horizontal="left" vertical="center" wrapText="1" shrinkToFit="1"/>
    </xf>
    <xf numFmtId="0" fontId="0" fillId="0" borderId="29" xfId="0" applyFill="1" applyBorder="1" applyAlignment="1">
      <alignment/>
    </xf>
    <xf numFmtId="0" fontId="0" fillId="0" borderId="29" xfId="0" applyFill="1" applyBorder="1" applyAlignment="1">
      <alignment wrapText="1"/>
    </xf>
    <xf numFmtId="0" fontId="0" fillId="0" borderId="29" xfId="0" applyNumberFormat="1" applyFill="1" applyBorder="1" applyAlignment="1">
      <alignment horizontal="left" vertical="center" wrapText="1" shrinkToFit="1"/>
    </xf>
    <xf numFmtId="0" fontId="3" fillId="0" borderId="17" xfId="0" applyFont="1" applyFill="1" applyBorder="1" applyAlignment="1">
      <alignment wrapText="1"/>
    </xf>
    <xf numFmtId="165" fontId="8" fillId="0" borderId="0" xfId="0" applyNumberFormat="1" applyFont="1" applyBorder="1" applyAlignment="1">
      <alignment horizontal="left"/>
    </xf>
    <xf numFmtId="0" fontId="8" fillId="0" borderId="0" xfId="0" applyFont="1" applyAlignment="1">
      <alignment/>
    </xf>
    <xf numFmtId="0" fontId="0" fillId="0" borderId="24" xfId="0" applyBorder="1" applyAlignment="1">
      <alignment vertical="top" wrapText="1" shrinkToFit="1"/>
    </xf>
    <xf numFmtId="0" fontId="0" fillId="0" borderId="46" xfId="0" applyBorder="1" applyAlignment="1">
      <alignment vertical="top" wrapText="1" shrinkToFit="1"/>
    </xf>
    <xf numFmtId="10" fontId="1" fillId="0" borderId="49" xfId="51" applyNumberFormat="1" applyFont="1" applyBorder="1" applyAlignment="1">
      <alignment/>
    </xf>
    <xf numFmtId="10" fontId="1" fillId="0" borderId="36" xfId="51" applyNumberFormat="1" applyFont="1" applyBorder="1" applyAlignment="1">
      <alignment/>
    </xf>
    <xf numFmtId="0" fontId="0" fillId="0" borderId="50" xfId="0" applyBorder="1" applyAlignment="1">
      <alignment/>
    </xf>
    <xf numFmtId="0" fontId="0" fillId="0" borderId="36" xfId="0" applyBorder="1" applyAlignment="1">
      <alignment/>
    </xf>
    <xf numFmtId="164" fontId="1" fillId="0" borderId="50" xfId="51" applyNumberFormat="1" applyFont="1" applyBorder="1" applyAlignment="1">
      <alignment/>
    </xf>
    <xf numFmtId="164" fontId="1" fillId="0" borderId="51" xfId="51" applyNumberFormat="1" applyFont="1" applyBorder="1" applyAlignment="1">
      <alignment/>
    </xf>
    <xf numFmtId="10" fontId="1" fillId="0" borderId="50" xfId="51" applyNumberFormat="1" applyFont="1" applyBorder="1" applyAlignment="1">
      <alignment horizontal="right"/>
    </xf>
    <xf numFmtId="9" fontId="0" fillId="0" borderId="50" xfId="0" applyNumberFormat="1" applyBorder="1" applyAlignment="1">
      <alignment/>
    </xf>
    <xf numFmtId="9" fontId="0" fillId="0" borderId="51" xfId="0" applyNumberFormat="1" applyBorder="1" applyAlignment="1">
      <alignment/>
    </xf>
    <xf numFmtId="9" fontId="1" fillId="0" borderId="50" xfId="51" applyNumberFormat="1" applyFont="1" applyBorder="1" applyAlignment="1">
      <alignment/>
    </xf>
    <xf numFmtId="9" fontId="1" fillId="0" borderId="51" xfId="51" applyNumberFormat="1" applyFont="1" applyBorder="1" applyAlignment="1">
      <alignment/>
    </xf>
    <xf numFmtId="0" fontId="0" fillId="0" borderId="24" xfId="0" applyFont="1" applyBorder="1" applyAlignment="1">
      <alignment vertical="top" wrapText="1" shrinkToFit="1"/>
    </xf>
    <xf numFmtId="0" fontId="0" fillId="0" borderId="46" xfId="0" applyFont="1" applyBorder="1" applyAlignment="1">
      <alignment vertical="top" wrapText="1" shrinkToFit="1"/>
    </xf>
    <xf numFmtId="10" fontId="1" fillId="0" borderId="50" xfId="51" applyNumberFormat="1" applyFont="1" applyBorder="1" applyAlignment="1">
      <alignment/>
    </xf>
    <xf numFmtId="164" fontId="0" fillId="0" borderId="50" xfId="0" applyNumberFormat="1" applyBorder="1" applyAlignment="1">
      <alignment/>
    </xf>
    <xf numFmtId="164" fontId="0" fillId="0" borderId="51" xfId="0" applyNumberFormat="1" applyBorder="1" applyAlignment="1">
      <alignment/>
    </xf>
    <xf numFmtId="9" fontId="1" fillId="0" borderId="49" xfId="51" applyNumberFormat="1" applyFont="1" applyBorder="1" applyAlignment="1">
      <alignment/>
    </xf>
    <xf numFmtId="9" fontId="1" fillId="0" borderId="50" xfId="51" applyNumberFormat="1" applyFont="1" applyBorder="1" applyAlignment="1">
      <alignment horizontal="right"/>
    </xf>
    <xf numFmtId="9" fontId="1" fillId="0" borderId="51" xfId="51" applyNumberFormat="1" applyFont="1" applyBorder="1" applyAlignment="1">
      <alignment horizontal="right"/>
    </xf>
    <xf numFmtId="164" fontId="1" fillId="0" borderId="49" xfId="51" applyNumberFormat="1" applyFont="1" applyBorder="1" applyAlignment="1">
      <alignment/>
    </xf>
    <xf numFmtId="0" fontId="0" fillId="0" borderId="50" xfId="0" applyBorder="1" applyAlignment="1">
      <alignment vertical="top"/>
    </xf>
    <xf numFmtId="0" fontId="0" fillId="0" borderId="36" xfId="0" applyBorder="1" applyAlignment="1">
      <alignment vertical="top"/>
    </xf>
    <xf numFmtId="0" fontId="0" fillId="0" borderId="35" xfId="0" applyBorder="1" applyAlignment="1">
      <alignment wrapText="1"/>
    </xf>
    <xf numFmtId="0" fontId="0" fillId="0" borderId="44" xfId="0" applyFont="1" applyBorder="1" applyAlignment="1">
      <alignment wrapText="1"/>
    </xf>
    <xf numFmtId="0" fontId="0" fillId="0" borderId="45" xfId="0" applyFont="1" applyBorder="1" applyAlignment="1">
      <alignment wrapText="1"/>
    </xf>
    <xf numFmtId="0" fontId="6" fillId="34" borderId="43" xfId="0" applyFont="1" applyFill="1" applyBorder="1" applyAlignment="1">
      <alignment horizontal="center" vertical="center" wrapText="1"/>
    </xf>
    <xf numFmtId="0" fontId="6" fillId="34" borderId="20" xfId="0" applyFont="1" applyFill="1" applyBorder="1" applyAlignment="1">
      <alignment horizontal="center" vertical="center" wrapText="1"/>
    </xf>
    <xf numFmtId="0" fontId="6" fillId="34" borderId="19" xfId="0" applyFont="1" applyFill="1" applyBorder="1" applyAlignment="1">
      <alignment horizontal="center" vertical="center" wrapText="1"/>
    </xf>
    <xf numFmtId="0" fontId="6" fillId="34" borderId="46" xfId="0" applyFont="1" applyFill="1" applyBorder="1" applyAlignment="1">
      <alignment horizontal="center" vertical="center" wrapText="1"/>
    </xf>
    <xf numFmtId="0" fontId="0" fillId="0" borderId="19" xfId="0" applyBorder="1" applyAlignment="1">
      <alignment vertical="top" wrapText="1" shrinkToFit="1"/>
    </xf>
    <xf numFmtId="10" fontId="1" fillId="0" borderId="36" xfId="51" applyNumberFormat="1" applyFont="1" applyBorder="1" applyAlignment="1">
      <alignment horizontal="right"/>
    </xf>
    <xf numFmtId="9" fontId="1" fillId="0" borderId="52" xfId="51" applyNumberFormat="1" applyFont="1" applyBorder="1" applyAlignment="1">
      <alignment/>
    </xf>
    <xf numFmtId="0" fontId="0" fillId="0" borderId="24" xfId="0" applyFill="1" applyBorder="1" applyAlignment="1">
      <alignment vertical="top" wrapText="1" shrinkToFit="1"/>
    </xf>
    <xf numFmtId="0" fontId="0" fillId="0" borderId="24" xfId="0" applyFont="1" applyFill="1" applyBorder="1" applyAlignment="1">
      <alignment vertical="top" wrapText="1" shrinkToFit="1"/>
    </xf>
    <xf numFmtId="0" fontId="0" fillId="0" borderId="46" xfId="0" applyFont="1" applyFill="1" applyBorder="1" applyAlignment="1">
      <alignment vertical="top" wrapText="1" shrinkToFit="1"/>
    </xf>
    <xf numFmtId="10" fontId="0" fillId="0" borderId="50" xfId="0" applyNumberFormat="1" applyBorder="1" applyAlignment="1">
      <alignment/>
    </xf>
    <xf numFmtId="10" fontId="0" fillId="0" borderId="36" xfId="0" applyNumberFormat="1" applyBorder="1" applyAlignment="1">
      <alignment/>
    </xf>
    <xf numFmtId="0" fontId="3" fillId="0" borderId="24" xfId="0" applyFont="1" applyBorder="1" applyAlignment="1">
      <alignment vertical="top" wrapText="1" shrinkToFit="1"/>
    </xf>
    <xf numFmtId="0" fontId="3" fillId="0" borderId="46" xfId="0" applyFont="1" applyBorder="1" applyAlignment="1">
      <alignment vertical="top" wrapText="1" shrinkToFit="1"/>
    </xf>
    <xf numFmtId="0" fontId="0" fillId="0" borderId="53" xfId="0" applyBorder="1" applyAlignment="1">
      <alignment wrapText="1"/>
    </xf>
    <xf numFmtId="0" fontId="0" fillId="0" borderId="54" xfId="0" applyBorder="1" applyAlignment="1">
      <alignment wrapText="1"/>
    </xf>
    <xf numFmtId="0" fontId="0" fillId="0" borderId="49" xfId="0" applyBorder="1" applyAlignment="1">
      <alignment wrapText="1"/>
    </xf>
    <xf numFmtId="0" fontId="30" fillId="0" borderId="39" xfId="48" applyBorder="1" applyAlignment="1" applyProtection="1">
      <alignment wrapText="1"/>
      <protection/>
    </xf>
    <xf numFmtId="0" fontId="30" fillId="0" borderId="0" xfId="48" applyBorder="1" applyAlignment="1" applyProtection="1">
      <alignment wrapText="1"/>
      <protection/>
    </xf>
    <xf numFmtId="0" fontId="30" fillId="0" borderId="41" xfId="48" applyBorder="1" applyAlignment="1" applyProtection="1">
      <alignment wrapText="1"/>
      <protection/>
    </xf>
    <xf numFmtId="0" fontId="30" fillId="0" borderId="55" xfId="48" applyBorder="1" applyAlignment="1" applyProtection="1">
      <alignment wrapText="1"/>
      <protection/>
    </xf>
    <xf numFmtId="0" fontId="30" fillId="0" borderId="56" xfId="48" applyBorder="1" applyAlignment="1" applyProtection="1">
      <alignment wrapText="1"/>
      <protection/>
    </xf>
    <xf numFmtId="0" fontId="30" fillId="0" borderId="57" xfId="48" applyBorder="1" applyAlignment="1" applyProtection="1">
      <alignment wrapText="1"/>
      <protection/>
    </xf>
    <xf numFmtId="0" fontId="0" fillId="0" borderId="0" xfId="0" applyAlignment="1">
      <alignment wrapText="1"/>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2"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118"/>
  <sheetViews>
    <sheetView tabSelected="1" view="pageLayout" showRuler="0" workbookViewId="0" topLeftCell="A1">
      <selection activeCell="A1" sqref="A1:E1"/>
    </sheetView>
  </sheetViews>
  <sheetFormatPr defaultColWidth="11.421875" defaultRowHeight="15"/>
  <cols>
    <col min="1" max="1" width="25.57421875" style="0" customWidth="1"/>
    <col min="2" max="2" width="10.8515625" style="0" customWidth="1"/>
    <col min="3" max="3" width="18.28125" style="0" hidden="1" customWidth="1"/>
    <col min="4" max="4" width="11.421875" style="0" customWidth="1"/>
    <col min="5" max="5" width="39.57421875" style="0" customWidth="1"/>
  </cols>
  <sheetData>
    <row r="1" spans="1:5" ht="76.5" customHeight="1">
      <c r="A1" s="146" t="s">
        <v>103</v>
      </c>
      <c r="B1" s="147"/>
      <c r="C1" s="147"/>
      <c r="D1" s="147"/>
      <c r="E1" s="148"/>
    </row>
    <row r="2" spans="1:5" ht="15">
      <c r="A2" s="73" t="s">
        <v>80</v>
      </c>
      <c r="B2" s="76" t="s">
        <v>83</v>
      </c>
      <c r="C2" s="75"/>
      <c r="D2" s="77" t="s">
        <v>84</v>
      </c>
      <c r="E2" s="78" t="s">
        <v>85</v>
      </c>
    </row>
    <row r="3" spans="1:5" ht="15">
      <c r="A3" s="149" t="s">
        <v>51</v>
      </c>
      <c r="B3" s="150"/>
      <c r="C3" s="150"/>
      <c r="D3" s="150"/>
      <c r="E3" s="151"/>
    </row>
    <row r="4" spans="1:5" ht="15">
      <c r="A4" s="152" t="s">
        <v>20</v>
      </c>
      <c r="B4" s="153"/>
      <c r="C4" s="153"/>
      <c r="D4" s="153"/>
      <c r="E4" s="154"/>
    </row>
    <row r="6" ht="18" thickBot="1">
      <c r="A6" s="104" t="s">
        <v>101</v>
      </c>
    </row>
    <row r="7" spans="1:5" ht="31.5" customHeight="1">
      <c r="A7" s="132" t="s">
        <v>96</v>
      </c>
      <c r="B7" s="129" t="s">
        <v>24</v>
      </c>
      <c r="C7" s="130"/>
      <c r="D7" s="131"/>
      <c r="E7" s="134" t="s">
        <v>2</v>
      </c>
    </row>
    <row r="8" spans="1:5" ht="18.75" customHeight="1" thickBot="1">
      <c r="A8" s="133"/>
      <c r="B8" s="23" t="s">
        <v>25</v>
      </c>
      <c r="C8" s="23" t="s">
        <v>1</v>
      </c>
      <c r="D8" s="23" t="s">
        <v>26</v>
      </c>
      <c r="E8" s="135"/>
    </row>
    <row r="9" spans="1:5" ht="16.5" thickBot="1">
      <c r="A9" s="25" t="s">
        <v>95</v>
      </c>
      <c r="B9" s="17"/>
      <c r="C9" s="17"/>
      <c r="D9" s="17"/>
      <c r="E9" s="26" t="s">
        <v>2</v>
      </c>
    </row>
    <row r="10" spans="1:5" ht="15">
      <c r="A10" s="18"/>
      <c r="B10" s="6">
        <f>(B20+B26+B32+B40+B46+B52+B58+B66+B72+B78+B84+B92+B98+B104+B110)</f>
        <v>3059095.4809132954</v>
      </c>
      <c r="C10" s="7"/>
      <c r="D10" s="6">
        <f>(D20+D26+D32+D40+D46+D52+D58+D66+D72+D78+D84+D92+D98+D104+D110)</f>
        <v>5310888.812930239</v>
      </c>
      <c r="E10" s="136" t="s">
        <v>102</v>
      </c>
    </row>
    <row r="11" spans="1:5" ht="15.75" customHeight="1">
      <c r="A11" s="19" t="s">
        <v>18</v>
      </c>
      <c r="B11" s="120">
        <f>B10/A12</f>
        <v>0.008037354610956296</v>
      </c>
      <c r="C11" s="127"/>
      <c r="D11" s="113">
        <f>D10/A12</f>
        <v>0.01395363333874668</v>
      </c>
      <c r="E11" s="105"/>
    </row>
    <row r="12" spans="1:5" ht="15">
      <c r="A12" s="10">
        <f>(A22+A28+A34+A42+A48+A54+A60+A68+A74+A80+A86+A94+A100+A106+A112)</f>
        <v>380609744</v>
      </c>
      <c r="B12" s="108"/>
      <c r="C12" s="128"/>
      <c r="D12" s="110"/>
      <c r="E12" s="105"/>
    </row>
    <row r="13" spans="1:6" ht="15">
      <c r="A13" s="19" t="s">
        <v>21</v>
      </c>
      <c r="B13" s="116">
        <f>B10/$A$14</f>
        <v>0.14491901468157162</v>
      </c>
      <c r="C13" s="114"/>
      <c r="D13" s="116">
        <f>D10/$A$14</f>
        <v>0.2515935768122715</v>
      </c>
      <c r="E13" s="105"/>
      <c r="F13" s="80"/>
    </row>
    <row r="14" spans="1:5" ht="15.75" thickBot="1">
      <c r="A14" s="21">
        <f>(A24+A30+A36+A44+A50+A56+A62+A70+A76+A82+A88+A96+A102+A108+A114)</f>
        <v>21109000</v>
      </c>
      <c r="B14" s="117"/>
      <c r="C14" s="115"/>
      <c r="D14" s="117"/>
      <c r="E14" s="106"/>
    </row>
    <row r="15" spans="1:5" ht="15">
      <c r="A15" s="46"/>
      <c r="B15" s="47"/>
      <c r="C15" s="24"/>
      <c r="D15" s="49"/>
      <c r="E15" s="48"/>
    </row>
    <row r="16" spans="1:5" ht="18" thickBot="1">
      <c r="A16" s="103" t="s">
        <v>99</v>
      </c>
      <c r="B16" s="87"/>
      <c r="C16" s="87"/>
      <c r="D16" s="87"/>
      <c r="E16" s="87"/>
    </row>
    <row r="17" spans="1:5" ht="32.25" customHeight="1">
      <c r="A17" s="132" t="s">
        <v>0</v>
      </c>
      <c r="B17" s="129" t="s">
        <v>24</v>
      </c>
      <c r="C17" s="130"/>
      <c r="D17" s="131"/>
      <c r="E17" s="134" t="s">
        <v>2</v>
      </c>
    </row>
    <row r="18" spans="1:5" ht="20.25" customHeight="1" thickBot="1">
      <c r="A18" s="133"/>
      <c r="B18" s="23" t="s">
        <v>25</v>
      </c>
      <c r="C18" s="23" t="s">
        <v>1</v>
      </c>
      <c r="D18" s="23" t="s">
        <v>26</v>
      </c>
      <c r="E18" s="135"/>
    </row>
    <row r="19" spans="1:5" ht="16.5" thickBot="1">
      <c r="A19" s="2" t="s">
        <v>8</v>
      </c>
      <c r="B19" s="3"/>
      <c r="C19" s="3"/>
      <c r="D19" s="29"/>
      <c r="E19" s="27" t="s">
        <v>2</v>
      </c>
    </row>
    <row r="20" spans="1:5" ht="15" customHeight="1">
      <c r="A20" s="4"/>
      <c r="B20" s="51">
        <v>1000000</v>
      </c>
      <c r="C20" s="50"/>
      <c r="D20" s="51">
        <v>1500000</v>
      </c>
      <c r="E20" s="105" t="s">
        <v>97</v>
      </c>
    </row>
    <row r="21" spans="1:5" ht="15">
      <c r="A21" s="9" t="s">
        <v>18</v>
      </c>
      <c r="B21" s="120">
        <f>B20/A22</f>
        <v>0.012129988498708805</v>
      </c>
      <c r="C21" s="109"/>
      <c r="D21" s="113">
        <f>D20/A22</f>
        <v>0.018194982748063207</v>
      </c>
      <c r="E21" s="105"/>
    </row>
    <row r="22" spans="1:5" ht="15.75" customHeight="1">
      <c r="A22" s="30">
        <v>82440309</v>
      </c>
      <c r="B22" s="108"/>
      <c r="C22" s="110"/>
      <c r="D22" s="137"/>
      <c r="E22" s="105"/>
    </row>
    <row r="23" spans="1:5" ht="15">
      <c r="A23" s="9" t="s">
        <v>21</v>
      </c>
      <c r="B23" s="116">
        <f>B20/A24</f>
        <v>0.13663763208076704</v>
      </c>
      <c r="C23" s="114"/>
      <c r="D23" s="116">
        <f>D20/A24</f>
        <v>0.20495644812115058</v>
      </c>
      <c r="E23" s="105"/>
    </row>
    <row r="24" spans="1:5" ht="15.75" thickBot="1">
      <c r="A24" s="82">
        <v>7318628</v>
      </c>
      <c r="B24" s="117"/>
      <c r="C24" s="115"/>
      <c r="D24" s="117"/>
      <c r="E24" s="106"/>
    </row>
    <row r="25" spans="1:5" ht="16.5" thickBot="1">
      <c r="A25" s="2" t="s">
        <v>10</v>
      </c>
      <c r="B25" s="3"/>
      <c r="C25" s="3"/>
      <c r="D25" s="29"/>
      <c r="E25" s="27" t="s">
        <v>2</v>
      </c>
    </row>
    <row r="26" spans="1:5" ht="15" customHeight="1">
      <c r="A26" s="4"/>
      <c r="B26" s="52">
        <v>300000</v>
      </c>
      <c r="C26" s="53"/>
      <c r="D26" s="54">
        <v>500000</v>
      </c>
      <c r="E26" s="105" t="s">
        <v>46</v>
      </c>
    </row>
    <row r="27" spans="1:5" ht="15">
      <c r="A27" s="9" t="s">
        <v>18</v>
      </c>
      <c r="B27" s="120">
        <f>B26/A28</f>
        <v>0.004886045688045136</v>
      </c>
      <c r="C27" s="109"/>
      <c r="D27" s="113">
        <f>D26/A28</f>
        <v>0.008143409480075227</v>
      </c>
      <c r="E27" s="105"/>
    </row>
    <row r="28" spans="1:5" ht="15">
      <c r="A28" s="30">
        <v>61399344</v>
      </c>
      <c r="B28" s="108"/>
      <c r="C28" s="110"/>
      <c r="D28" s="110"/>
      <c r="E28" s="105"/>
    </row>
    <row r="29" spans="1:5" ht="15">
      <c r="A29" s="9" t="s">
        <v>21</v>
      </c>
      <c r="B29" s="116">
        <f>B26/A30</f>
        <v>0.09193469204636205</v>
      </c>
      <c r="C29" s="114"/>
      <c r="D29" s="116">
        <f>D26/A30</f>
        <v>0.15322448674393677</v>
      </c>
      <c r="E29" s="105"/>
    </row>
    <row r="30" spans="1:5" ht="15.75" thickBot="1">
      <c r="A30" s="33">
        <v>3263186</v>
      </c>
      <c r="B30" s="117"/>
      <c r="C30" s="115"/>
      <c r="D30" s="117"/>
      <c r="E30" s="106"/>
    </row>
    <row r="31" spans="1:5" ht="16.5" thickBot="1">
      <c r="A31" s="2" t="s">
        <v>9</v>
      </c>
      <c r="B31" s="3"/>
      <c r="C31" s="3"/>
      <c r="D31" s="29"/>
      <c r="E31" s="81" t="s">
        <v>2</v>
      </c>
    </row>
    <row r="32" spans="1:5" ht="15" customHeight="1">
      <c r="A32" s="4"/>
      <c r="B32" s="56">
        <v>310000</v>
      </c>
      <c r="C32" s="55">
        <v>430000</v>
      </c>
      <c r="D32" s="57">
        <v>570000</v>
      </c>
      <c r="E32" s="105" t="s">
        <v>38</v>
      </c>
    </row>
    <row r="33" spans="1:5" ht="15">
      <c r="A33" s="9" t="s">
        <v>18</v>
      </c>
      <c r="B33" s="120">
        <f>B32/A34</f>
        <v>0.0052349308631124344</v>
      </c>
      <c r="C33" s="142">
        <f>C32/A34</f>
        <v>0.007261355713349506</v>
      </c>
      <c r="D33" s="113">
        <f>D32/A34</f>
        <v>0.00962551803862609</v>
      </c>
      <c r="E33" s="105"/>
    </row>
    <row r="34" spans="1:5" ht="15">
      <c r="A34" s="30">
        <v>59217592</v>
      </c>
      <c r="B34" s="108"/>
      <c r="C34" s="143"/>
      <c r="D34" s="110"/>
      <c r="E34" s="105"/>
    </row>
    <row r="35" spans="1:5" ht="15">
      <c r="A35" s="9" t="s">
        <v>21</v>
      </c>
      <c r="B35" s="116">
        <f>B32/A36</f>
        <v>0.11231757904168467</v>
      </c>
      <c r="C35" s="124">
        <f>C32/A36</f>
        <v>0.15579535157394972</v>
      </c>
      <c r="D35" s="124">
        <f>D32/A36</f>
        <v>0.20651941952825892</v>
      </c>
      <c r="E35" s="105"/>
    </row>
    <row r="36" spans="1:5" ht="15.75" thickBot="1">
      <c r="A36" s="96">
        <v>2760031</v>
      </c>
      <c r="B36" s="117"/>
      <c r="C36" s="125"/>
      <c r="D36" s="125"/>
      <c r="E36" s="106"/>
    </row>
    <row r="37" spans="1:5" ht="27.75" customHeight="1">
      <c r="A37" s="132" t="s">
        <v>0</v>
      </c>
      <c r="B37" s="129" t="s">
        <v>24</v>
      </c>
      <c r="C37" s="130"/>
      <c r="D37" s="131"/>
      <c r="E37" s="134" t="s">
        <v>2</v>
      </c>
    </row>
    <row r="38" spans="1:5" ht="15" customHeight="1" thickBot="1">
      <c r="A38" s="133"/>
      <c r="B38" s="23" t="s">
        <v>25</v>
      </c>
      <c r="C38" s="23" t="s">
        <v>1</v>
      </c>
      <c r="D38" s="23" t="s">
        <v>26</v>
      </c>
      <c r="E38" s="135"/>
    </row>
    <row r="39" spans="1:5" ht="15" customHeight="1" thickBot="1">
      <c r="A39" s="2" t="s">
        <v>4</v>
      </c>
      <c r="B39" s="3"/>
      <c r="C39" s="3"/>
      <c r="D39" s="29"/>
      <c r="E39" s="27" t="s">
        <v>2</v>
      </c>
    </row>
    <row r="40" spans="1:5" ht="15">
      <c r="A40" s="4"/>
      <c r="B40" s="59">
        <v>702156</v>
      </c>
      <c r="C40" s="52"/>
      <c r="D40" s="60">
        <v>1000000</v>
      </c>
      <c r="E40" s="105" t="s">
        <v>47</v>
      </c>
    </row>
    <row r="41" spans="1:5" ht="15">
      <c r="A41" s="9" t="s">
        <v>18</v>
      </c>
      <c r="B41" s="120">
        <f>B40/A42</f>
        <v>0.012319878908810726</v>
      </c>
      <c r="C41" s="120"/>
      <c r="D41" s="113">
        <f>D40/A42</f>
        <v>0.017545785991732215</v>
      </c>
      <c r="E41" s="118"/>
    </row>
    <row r="42" spans="1:5" ht="15">
      <c r="A42" s="30">
        <v>56993742</v>
      </c>
      <c r="B42" s="108"/>
      <c r="C42" s="108"/>
      <c r="D42" s="110"/>
      <c r="E42" s="118"/>
    </row>
    <row r="43" spans="1:5" ht="15">
      <c r="A43" s="9" t="s">
        <v>3</v>
      </c>
      <c r="B43" s="116">
        <f>B40/A44</f>
        <v>0.5260032856664487</v>
      </c>
      <c r="C43" s="116"/>
      <c r="D43" s="116">
        <f>D40/A44</f>
        <v>0.7491259572893326</v>
      </c>
      <c r="E43" s="118"/>
    </row>
    <row r="44" spans="1:5" ht="15.75" thickBot="1">
      <c r="A44" s="30">
        <v>1334889</v>
      </c>
      <c r="B44" s="117"/>
      <c r="C44" s="117"/>
      <c r="D44" s="117"/>
      <c r="E44" s="119"/>
    </row>
    <row r="45" spans="1:5" ht="16.5" thickBot="1">
      <c r="A45" s="2" t="s">
        <v>6</v>
      </c>
      <c r="B45" s="3"/>
      <c r="C45" s="3"/>
      <c r="D45" s="29"/>
      <c r="E45" s="28" t="s">
        <v>2</v>
      </c>
    </row>
    <row r="46" spans="1:5" ht="15">
      <c r="A46" s="4"/>
      <c r="B46" s="61">
        <v>150000</v>
      </c>
      <c r="C46" s="7"/>
      <c r="D46" s="58">
        <v>572551</v>
      </c>
      <c r="E46" s="139" t="s">
        <v>93</v>
      </c>
    </row>
    <row r="47" spans="1:5" ht="15">
      <c r="A47" s="9" t="s">
        <v>18</v>
      </c>
      <c r="B47" s="120">
        <f>B46/A48</f>
        <v>0.0036617299711426384</v>
      </c>
      <c r="C47" s="109"/>
      <c r="D47" s="113">
        <f>D46/A48</f>
        <v>0.013976847711384592</v>
      </c>
      <c r="E47" s="140"/>
    </row>
    <row r="48" spans="1:5" ht="15">
      <c r="A48" s="30">
        <v>40964244</v>
      </c>
      <c r="B48" s="108"/>
      <c r="C48" s="110"/>
      <c r="D48" s="110"/>
      <c r="E48" s="140"/>
    </row>
    <row r="49" spans="1:5" ht="15">
      <c r="A49" s="9" t="s">
        <v>21</v>
      </c>
      <c r="B49" s="116">
        <f>B46/A50</f>
        <v>0.07583624628781574</v>
      </c>
      <c r="C49" s="114"/>
      <c r="D49" s="116">
        <f>D46/A50</f>
        <v>0.289467457655568</v>
      </c>
      <c r="E49" s="140"/>
    </row>
    <row r="50" spans="1:5" ht="15.75" thickBot="1">
      <c r="A50" s="30">
        <v>1977946</v>
      </c>
      <c r="B50" s="117"/>
      <c r="C50" s="115"/>
      <c r="D50" s="117"/>
      <c r="E50" s="141"/>
    </row>
    <row r="51" spans="1:5" ht="16.5" thickBot="1">
      <c r="A51" s="1" t="s">
        <v>5</v>
      </c>
      <c r="B51" s="3"/>
      <c r="C51" s="3"/>
      <c r="D51" s="29"/>
      <c r="E51" s="27" t="s">
        <v>2</v>
      </c>
    </row>
    <row r="52" spans="1:5" ht="15">
      <c r="A52" s="4"/>
      <c r="B52" s="55">
        <v>77721</v>
      </c>
      <c r="C52" s="55">
        <v>104990</v>
      </c>
      <c r="D52" s="55">
        <v>179876</v>
      </c>
      <c r="E52" s="105" t="s">
        <v>45</v>
      </c>
    </row>
    <row r="53" spans="1:5" ht="15">
      <c r="A53" s="22" t="s">
        <v>18</v>
      </c>
      <c r="B53" s="120">
        <f>B52/A54</f>
        <v>0.00482580718068634</v>
      </c>
      <c r="C53" s="120">
        <f>C52/A54</f>
        <v>0.006518978087006843</v>
      </c>
      <c r="D53" s="113">
        <f>D52/A54</f>
        <v>0.011168756094660852</v>
      </c>
      <c r="E53" s="105"/>
    </row>
    <row r="54" spans="1:5" ht="15">
      <c r="A54" s="30">
        <v>16105285</v>
      </c>
      <c r="B54" s="108"/>
      <c r="C54" s="108"/>
      <c r="D54" s="110"/>
      <c r="E54" s="105"/>
    </row>
    <row r="55" spans="1:5" ht="15">
      <c r="A55" s="9" t="s">
        <v>21</v>
      </c>
      <c r="B55" s="116">
        <f>B52/A56</f>
        <v>0.11257501162381427</v>
      </c>
      <c r="C55" s="116">
        <f>C52/A56</f>
        <v>0.1520728049096674</v>
      </c>
      <c r="D55" s="116">
        <f>D52/A56</f>
        <v>0.2605414597193193</v>
      </c>
      <c r="E55" s="105"/>
    </row>
    <row r="56" spans="1:5" ht="15.75" thickBot="1">
      <c r="A56" s="30">
        <v>690393</v>
      </c>
      <c r="B56" s="117"/>
      <c r="C56" s="117"/>
      <c r="D56" s="117"/>
      <c r="E56" s="106"/>
    </row>
    <row r="57" spans="1:5" ht="16.5" thickBot="1">
      <c r="A57" s="2" t="s">
        <v>7</v>
      </c>
      <c r="B57" s="3"/>
      <c r="C57" s="3"/>
      <c r="D57" s="29"/>
      <c r="E57" s="27" t="s">
        <v>2</v>
      </c>
    </row>
    <row r="58" spans="1:5" ht="15">
      <c r="A58" s="4"/>
      <c r="B58" s="66">
        <f>C58*0.8</f>
        <v>320000</v>
      </c>
      <c r="C58" s="67">
        <v>400000</v>
      </c>
      <c r="D58" s="66">
        <f>C58*1.2</f>
        <v>480000</v>
      </c>
      <c r="E58" s="105" t="s">
        <v>49</v>
      </c>
    </row>
    <row r="59" spans="1:5" ht="15">
      <c r="A59" s="9" t="s">
        <v>18</v>
      </c>
      <c r="B59" s="120">
        <f>B58/A60</f>
        <v>0.0291739008824011</v>
      </c>
      <c r="C59" s="109"/>
      <c r="D59" s="113">
        <f>D58/A60</f>
        <v>0.04376085132360165</v>
      </c>
      <c r="E59" s="105"/>
    </row>
    <row r="60" spans="1:5" ht="15">
      <c r="A60" s="30">
        <v>10968708</v>
      </c>
      <c r="B60" s="108"/>
      <c r="C60" s="110"/>
      <c r="D60" s="110"/>
      <c r="E60" s="105"/>
    </row>
    <row r="61" spans="1:5" ht="15">
      <c r="A61" s="9" t="s">
        <v>21</v>
      </c>
      <c r="B61" s="116">
        <f>B58/A62</f>
        <v>0.4202574602265713</v>
      </c>
      <c r="C61" s="114"/>
      <c r="D61" s="116">
        <f>D58/A62</f>
        <v>0.630386190339857</v>
      </c>
      <c r="E61" s="105"/>
    </row>
    <row r="62" spans="1:5" ht="15.75" thickBot="1">
      <c r="A62" s="96">
        <v>761438</v>
      </c>
      <c r="B62" s="117"/>
      <c r="C62" s="115"/>
      <c r="D62" s="117"/>
      <c r="E62" s="106"/>
    </row>
    <row r="63" spans="1:5" ht="45">
      <c r="A63" s="88" t="s">
        <v>0</v>
      </c>
      <c r="B63" s="90" t="s">
        <v>24</v>
      </c>
      <c r="C63" s="91"/>
      <c r="D63" s="92"/>
      <c r="E63" s="93" t="s">
        <v>2</v>
      </c>
    </row>
    <row r="64" spans="1:5" ht="16.5" thickBot="1">
      <c r="A64" s="89"/>
      <c r="B64" s="23" t="s">
        <v>25</v>
      </c>
      <c r="C64" s="23" t="s">
        <v>1</v>
      </c>
      <c r="D64" s="23" t="s">
        <v>26</v>
      </c>
      <c r="E64" s="94"/>
    </row>
    <row r="65" spans="1:5" ht="15" customHeight="1" thickBot="1">
      <c r="A65" s="8" t="s">
        <v>12</v>
      </c>
      <c r="B65" s="3"/>
      <c r="C65" s="3"/>
      <c r="D65" s="3"/>
      <c r="E65" s="20" t="s">
        <v>2</v>
      </c>
    </row>
    <row r="66" spans="1:5" ht="15">
      <c r="A66" s="4"/>
      <c r="B66" s="60">
        <v>40000</v>
      </c>
      <c r="C66" s="62"/>
      <c r="D66" s="63">
        <v>200000</v>
      </c>
      <c r="E66" s="105" t="s">
        <v>64</v>
      </c>
    </row>
    <row r="67" spans="1:5" ht="15">
      <c r="A67" s="9" t="s">
        <v>18</v>
      </c>
      <c r="B67" s="107">
        <f>B66/A68</f>
        <v>0.003872464261995442</v>
      </c>
      <c r="C67" s="109"/>
      <c r="D67" s="113">
        <f>D66/A68</f>
        <v>0.01936232130997721</v>
      </c>
      <c r="E67" s="105"/>
    </row>
    <row r="68" spans="1:5" ht="15">
      <c r="A68" s="30">
        <v>10329340</v>
      </c>
      <c r="B68" s="108"/>
      <c r="C68" s="110"/>
      <c r="D68" s="110"/>
      <c r="E68" s="105"/>
    </row>
    <row r="69" spans="1:5" ht="15">
      <c r="A69" s="9" t="s">
        <v>21</v>
      </c>
      <c r="B69" s="123">
        <f>B66/A70</f>
        <v>0.1778315224156634</v>
      </c>
      <c r="C69" s="114"/>
      <c r="D69" s="116">
        <f>D66/A70</f>
        <v>0.889157612078317</v>
      </c>
      <c r="E69" s="105"/>
    </row>
    <row r="70" spans="1:5" ht="15.75" thickBot="1">
      <c r="A70" s="30">
        <v>224932</v>
      </c>
      <c r="B70" s="117"/>
      <c r="C70" s="115"/>
      <c r="D70" s="117"/>
      <c r="E70" s="106"/>
    </row>
    <row r="71" spans="1:5" ht="15" customHeight="1" thickBot="1">
      <c r="A71" s="8" t="s">
        <v>13</v>
      </c>
      <c r="B71" s="3"/>
      <c r="C71" s="3"/>
      <c r="D71" s="3"/>
      <c r="E71" s="20" t="s">
        <v>2</v>
      </c>
    </row>
    <row r="72" spans="1:5" ht="15">
      <c r="A72" s="4"/>
      <c r="B72" s="6">
        <v>90000</v>
      </c>
      <c r="C72" s="64"/>
      <c r="D72" s="65">
        <v>150000</v>
      </c>
      <c r="E72" s="105" t="s">
        <v>39</v>
      </c>
    </row>
    <row r="73" spans="1:5" ht="15">
      <c r="A73" s="9" t="s">
        <v>18</v>
      </c>
      <c r="B73" s="107">
        <f>B72/A74</f>
        <v>0.008729621789135986</v>
      </c>
      <c r="C73" s="109"/>
      <c r="D73" s="113">
        <f>D21</f>
        <v>0.018194982748063207</v>
      </c>
      <c r="E73" s="105"/>
    </row>
    <row r="74" spans="1:5" ht="15">
      <c r="A74" s="31">
        <v>10309725</v>
      </c>
      <c r="B74" s="108"/>
      <c r="C74" s="110"/>
      <c r="D74" s="110"/>
      <c r="E74" s="105"/>
    </row>
    <row r="75" spans="1:5" ht="15">
      <c r="A75" s="9" t="s">
        <v>21</v>
      </c>
      <c r="B75" s="123">
        <f>B72/A76</f>
        <v>0.10629075955376777</v>
      </c>
      <c r="C75" s="114"/>
      <c r="D75" s="116">
        <f>D72/A76</f>
        <v>0.17715126592294628</v>
      </c>
      <c r="E75" s="105"/>
    </row>
    <row r="76" spans="1:5" ht="15.75" thickBot="1">
      <c r="A76" s="30">
        <v>846734</v>
      </c>
      <c r="B76" s="138"/>
      <c r="C76" s="115"/>
      <c r="D76" s="117"/>
      <c r="E76" s="106"/>
    </row>
    <row r="77" spans="1:5" ht="15" customHeight="1" thickBot="1">
      <c r="A77" s="8" t="s">
        <v>14</v>
      </c>
      <c r="B77" s="3"/>
      <c r="C77" s="3"/>
      <c r="D77" s="3"/>
      <c r="E77" s="20" t="s">
        <v>2</v>
      </c>
    </row>
    <row r="78" spans="1:5" ht="15">
      <c r="A78" s="4"/>
      <c r="B78" s="6">
        <f>10000*0.8</f>
        <v>8000</v>
      </c>
      <c r="C78" s="64"/>
      <c r="D78" s="65">
        <f>10000*1.2</f>
        <v>12000</v>
      </c>
      <c r="E78" s="105" t="s">
        <v>48</v>
      </c>
    </row>
    <row r="79" spans="1:5" ht="15">
      <c r="A79" s="9" t="s">
        <v>18</v>
      </c>
      <c r="B79" s="107">
        <f>B78/A80</f>
        <v>0.0008979554452467177</v>
      </c>
      <c r="C79" s="109"/>
      <c r="D79" s="113">
        <f>D78/A80</f>
        <v>0.0013469331678700766</v>
      </c>
      <c r="E79" s="105"/>
    </row>
    <row r="80" spans="1:5" ht="15">
      <c r="A80" s="31">
        <v>8909128</v>
      </c>
      <c r="B80" s="108"/>
      <c r="C80" s="110"/>
      <c r="D80" s="110"/>
      <c r="E80" s="105"/>
    </row>
    <row r="81" spans="1:5" ht="15">
      <c r="A81" s="9" t="s">
        <v>21</v>
      </c>
      <c r="B81" s="126">
        <f>B78/A82</f>
        <v>0.016807217018987953</v>
      </c>
      <c r="C81" s="121"/>
      <c r="D81" s="111">
        <f>D78/A82</f>
        <v>0.02521082552848193</v>
      </c>
      <c r="E81" s="105"/>
    </row>
    <row r="82" spans="1:5" ht="15.75" thickBot="1">
      <c r="A82" s="30">
        <v>475986</v>
      </c>
      <c r="B82" s="112"/>
      <c r="C82" s="122"/>
      <c r="D82" s="112"/>
      <c r="E82" s="106"/>
    </row>
    <row r="83" spans="1:5" ht="15" customHeight="1" thickBot="1">
      <c r="A83" s="8" t="s">
        <v>11</v>
      </c>
      <c r="B83" s="3"/>
      <c r="C83" s="3"/>
      <c r="D83" s="29"/>
      <c r="E83" s="27" t="s">
        <v>2</v>
      </c>
    </row>
    <row r="84" spans="1:5" ht="15">
      <c r="A84" s="4"/>
      <c r="B84" s="55">
        <v>29660</v>
      </c>
      <c r="C84" s="53"/>
      <c r="D84" s="79">
        <v>86964</v>
      </c>
      <c r="E84" s="144" t="s">
        <v>90</v>
      </c>
    </row>
    <row r="85" spans="1:5" ht="15">
      <c r="A85" s="9" t="s">
        <v>18</v>
      </c>
      <c r="B85" s="120">
        <f>B84/A86</f>
        <v>0.0036775527684185755</v>
      </c>
      <c r="C85" s="109"/>
      <c r="D85" s="113">
        <f>D84/A86</f>
        <v>0.01078269382848122</v>
      </c>
      <c r="E85" s="144"/>
    </row>
    <row r="86" spans="1:5" ht="15">
      <c r="A86" s="30">
        <v>8065146</v>
      </c>
      <c r="B86" s="108"/>
      <c r="C86" s="110"/>
      <c r="D86" s="110"/>
      <c r="E86" s="144"/>
    </row>
    <row r="87" spans="1:5" ht="15">
      <c r="A87" s="9" t="s">
        <v>21</v>
      </c>
      <c r="B87" s="116">
        <f>B84/A88</f>
        <v>0.04053956160960922</v>
      </c>
      <c r="C87" s="114"/>
      <c r="D87" s="116">
        <f>D84/A88</f>
        <v>0.11886319743149211</v>
      </c>
      <c r="E87" s="144"/>
    </row>
    <row r="88" spans="1:5" ht="15.75" thickBot="1">
      <c r="A88" s="96">
        <v>731631</v>
      </c>
      <c r="B88" s="117"/>
      <c r="C88" s="115"/>
      <c r="D88" s="117"/>
      <c r="E88" s="145"/>
    </row>
    <row r="89" spans="1:5" ht="45">
      <c r="A89" s="88" t="s">
        <v>0</v>
      </c>
      <c r="B89" s="90" t="s">
        <v>24</v>
      </c>
      <c r="C89" s="91"/>
      <c r="D89" s="92"/>
      <c r="E89" s="93" t="s">
        <v>2</v>
      </c>
    </row>
    <row r="90" spans="1:5" ht="16.5" thickBot="1">
      <c r="A90" s="89"/>
      <c r="B90" s="23" t="s">
        <v>25</v>
      </c>
      <c r="C90" s="23" t="s">
        <v>1</v>
      </c>
      <c r="D90" s="23" t="s">
        <v>26</v>
      </c>
      <c r="E90" s="94"/>
    </row>
    <row r="91" spans="1:5" ht="16.5" thickBot="1">
      <c r="A91" s="8" t="s">
        <v>15</v>
      </c>
      <c r="B91" s="3"/>
      <c r="C91" s="3"/>
      <c r="D91" s="3"/>
      <c r="E91" s="20" t="s">
        <v>2</v>
      </c>
    </row>
    <row r="92" spans="1:5" ht="15">
      <c r="A92" s="4"/>
      <c r="B92" s="6">
        <v>1000</v>
      </c>
      <c r="C92" s="64"/>
      <c r="D92" s="65">
        <v>5000</v>
      </c>
      <c r="E92" s="105" t="s">
        <v>42</v>
      </c>
    </row>
    <row r="93" spans="1:5" ht="15">
      <c r="A93" s="9" t="s">
        <v>18</v>
      </c>
      <c r="B93" s="107">
        <f>B92/A94</f>
        <v>0.00018627683643813355</v>
      </c>
      <c r="C93" s="109"/>
      <c r="D93" s="113">
        <f>D92/A94</f>
        <v>0.0009313841821906678</v>
      </c>
      <c r="E93" s="105"/>
    </row>
    <row r="94" spans="1:5" ht="15">
      <c r="A94" s="30">
        <v>5368354</v>
      </c>
      <c r="B94" s="108"/>
      <c r="C94" s="110"/>
      <c r="D94" s="110"/>
      <c r="E94" s="105"/>
    </row>
    <row r="95" spans="1:5" ht="15">
      <c r="A95" s="9" t="s">
        <v>21</v>
      </c>
      <c r="B95" s="111">
        <f>B92/A96</f>
        <v>0.003749123642348601</v>
      </c>
      <c r="C95" s="121"/>
      <c r="D95" s="111">
        <f>D92/A96</f>
        <v>0.018745618211743004</v>
      </c>
      <c r="E95" s="105"/>
    </row>
    <row r="96" spans="1:5" ht="15.75" thickBot="1">
      <c r="A96" s="30">
        <v>266729</v>
      </c>
      <c r="B96" s="112"/>
      <c r="C96" s="122"/>
      <c r="D96" s="112"/>
      <c r="E96" s="106"/>
    </row>
    <row r="97" spans="1:5" ht="16.5" thickBot="1">
      <c r="A97" s="8" t="s">
        <v>16</v>
      </c>
      <c r="B97" s="3"/>
      <c r="C97" s="3"/>
      <c r="D97" s="29"/>
      <c r="E97" s="27" t="s">
        <v>2</v>
      </c>
    </row>
    <row r="98" spans="1:5" ht="15">
      <c r="A98" s="4"/>
      <c r="B98" s="6">
        <f>10000*0.8</f>
        <v>8000</v>
      </c>
      <c r="C98" s="64"/>
      <c r="D98" s="65">
        <f>10000*1.2</f>
        <v>12000</v>
      </c>
      <c r="E98" s="105" t="s">
        <v>50</v>
      </c>
    </row>
    <row r="99" spans="1:5" ht="15">
      <c r="A99" s="9" t="s">
        <v>18</v>
      </c>
      <c r="B99" s="120">
        <f>B98/A100</f>
        <v>0.001539971599073784</v>
      </c>
      <c r="C99" s="109"/>
      <c r="D99" s="113">
        <f>D98/A100</f>
        <v>0.0023099573986106762</v>
      </c>
      <c r="E99" s="105"/>
    </row>
    <row r="100" spans="1:5" ht="15">
      <c r="A100" s="32">
        <v>5194901</v>
      </c>
      <c r="B100" s="108"/>
      <c r="C100" s="110"/>
      <c r="D100" s="110"/>
      <c r="E100" s="105"/>
    </row>
    <row r="101" spans="1:5" ht="15">
      <c r="A101" s="9" t="s">
        <v>21</v>
      </c>
      <c r="B101" s="116">
        <f>B98/A102</f>
        <v>0.08115483327753939</v>
      </c>
      <c r="C101" s="114"/>
      <c r="D101" s="116">
        <f>D98/A102</f>
        <v>0.12173224991630908</v>
      </c>
      <c r="E101" s="105"/>
    </row>
    <row r="102" spans="1:5" ht="15.75" thickBot="1">
      <c r="A102" s="30">
        <v>98577</v>
      </c>
      <c r="B102" s="117"/>
      <c r="C102" s="115"/>
      <c r="D102" s="117"/>
      <c r="E102" s="106"/>
    </row>
    <row r="103" spans="1:5" ht="16.5" thickBot="1">
      <c r="A103" s="8" t="s">
        <v>23</v>
      </c>
      <c r="B103" s="3"/>
      <c r="C103" s="3"/>
      <c r="D103" s="29"/>
      <c r="E103" s="28" t="s">
        <v>2</v>
      </c>
    </row>
    <row r="104" spans="1:5" ht="15">
      <c r="A104" s="4"/>
      <c r="B104" s="6">
        <f>A106*B105</f>
        <v>20415.58123471147</v>
      </c>
      <c r="C104" s="64"/>
      <c r="D104" s="65">
        <f>A106*D105</f>
        <v>37538.32678640496</v>
      </c>
      <c r="E104" s="105" t="s">
        <v>43</v>
      </c>
    </row>
    <row r="105" spans="1:5" ht="15">
      <c r="A105" s="9" t="s">
        <v>18</v>
      </c>
      <c r="B105" s="120">
        <f>B33</f>
        <v>0.0052349308631124344</v>
      </c>
      <c r="C105" s="109"/>
      <c r="D105" s="113">
        <f>D33</f>
        <v>0.00962551803862609</v>
      </c>
      <c r="E105" s="105"/>
    </row>
    <row r="106" spans="1:5" ht="15">
      <c r="A106" s="32">
        <v>3899876</v>
      </c>
      <c r="B106" s="108"/>
      <c r="C106" s="110"/>
      <c r="D106" s="110"/>
      <c r="E106" s="105"/>
    </row>
    <row r="107" spans="1:5" ht="15">
      <c r="A107" s="9" t="s">
        <v>21</v>
      </c>
      <c r="B107" s="116">
        <f>B104/A108</f>
        <v>0.1090575920657664</v>
      </c>
      <c r="C107" s="114"/>
      <c r="D107" s="116">
        <f>D104/A108</f>
        <v>0.20052524992737694</v>
      </c>
      <c r="E107" s="105"/>
    </row>
    <row r="108" spans="1:5" ht="15.75" thickBot="1">
      <c r="A108" s="30">
        <v>187200</v>
      </c>
      <c r="B108" s="117"/>
      <c r="C108" s="115"/>
      <c r="D108" s="117"/>
      <c r="E108" s="106"/>
    </row>
    <row r="109" spans="1:5" ht="16.5" thickBot="1">
      <c r="A109" s="5" t="s">
        <v>17</v>
      </c>
      <c r="B109" s="3"/>
      <c r="C109" s="3"/>
      <c r="D109" s="29"/>
      <c r="E109" s="20" t="s">
        <v>2</v>
      </c>
    </row>
    <row r="110" spans="1:5" ht="15">
      <c r="A110" s="4"/>
      <c r="B110" s="6">
        <f>A112*B111</f>
        <v>2142.899678583769</v>
      </c>
      <c r="C110" s="64"/>
      <c r="D110" s="65">
        <f>D111*A112</f>
        <v>4959.486143834151</v>
      </c>
      <c r="E110" s="105" t="s">
        <v>44</v>
      </c>
    </row>
    <row r="111" spans="1:5" ht="15">
      <c r="A111" s="9" t="s">
        <v>18</v>
      </c>
      <c r="B111" s="120">
        <f>B53</f>
        <v>0.00482580718068634</v>
      </c>
      <c r="C111" s="109"/>
      <c r="D111" s="113">
        <f>D53</f>
        <v>0.011168756094660852</v>
      </c>
      <c r="E111" s="105"/>
    </row>
    <row r="112" spans="1:5" ht="15">
      <c r="A112" s="32">
        <v>444050</v>
      </c>
      <c r="B112" s="108"/>
      <c r="C112" s="110"/>
      <c r="D112" s="110"/>
      <c r="E112" s="105"/>
    </row>
    <row r="113" spans="1:5" ht="15">
      <c r="A113" s="9" t="s">
        <v>21</v>
      </c>
      <c r="B113" s="116">
        <f>B110/A114</f>
        <v>0.012553600929020322</v>
      </c>
      <c r="C113" s="114"/>
      <c r="D113" s="116">
        <f>D110/A114</f>
        <v>0.029053814550873764</v>
      </c>
      <c r="E113" s="105"/>
    </row>
    <row r="114" spans="1:5" ht="15.75" thickBot="1">
      <c r="A114" s="96">
        <v>170700</v>
      </c>
      <c r="B114" s="117"/>
      <c r="C114" s="115"/>
      <c r="D114" s="117"/>
      <c r="E114" s="106"/>
    </row>
    <row r="116" spans="1:5" ht="58.5" customHeight="1">
      <c r="A116" s="155" t="s">
        <v>98</v>
      </c>
      <c r="B116" s="155"/>
      <c r="C116" s="155"/>
      <c r="D116" s="155"/>
      <c r="E116" s="155"/>
    </row>
    <row r="117" ht="15" customHeight="1">
      <c r="A117" s="15"/>
    </row>
    <row r="118" ht="15">
      <c r="A118" s="15"/>
    </row>
  </sheetData>
  <sheetProtection/>
  <mergeCells count="125">
    <mergeCell ref="D101:D102"/>
    <mergeCell ref="E84:E88"/>
    <mergeCell ref="A1:E1"/>
    <mergeCell ref="A3:E3"/>
    <mergeCell ref="A4:E4"/>
    <mergeCell ref="A116:E116"/>
    <mergeCell ref="A37:A38"/>
    <mergeCell ref="B37:D37"/>
    <mergeCell ref="E37:E38"/>
    <mergeCell ref="D107:D108"/>
    <mergeCell ref="B99:B100"/>
    <mergeCell ref="E104:E108"/>
    <mergeCell ref="E98:E102"/>
    <mergeCell ref="C99:C100"/>
    <mergeCell ref="D99:D100"/>
    <mergeCell ref="B105:B106"/>
    <mergeCell ref="C105:C106"/>
    <mergeCell ref="D105:D106"/>
    <mergeCell ref="B107:B108"/>
    <mergeCell ref="C107:C108"/>
    <mergeCell ref="E52:E56"/>
    <mergeCell ref="E20:E24"/>
    <mergeCell ref="B21:B22"/>
    <mergeCell ref="E26:E30"/>
    <mergeCell ref="D73:D74"/>
    <mergeCell ref="C21:C22"/>
    <mergeCell ref="D53:D54"/>
    <mergeCell ref="B55:B56"/>
    <mergeCell ref="D47:D48"/>
    <mergeCell ref="B53:B54"/>
    <mergeCell ref="B75:B76"/>
    <mergeCell ref="E46:E50"/>
    <mergeCell ref="E32:E36"/>
    <mergeCell ref="B33:B34"/>
    <mergeCell ref="C33:C34"/>
    <mergeCell ref="C75:C76"/>
    <mergeCell ref="B35:B36"/>
    <mergeCell ref="C53:C54"/>
    <mergeCell ref="D33:D34"/>
    <mergeCell ref="D59:D60"/>
    <mergeCell ref="C47:C48"/>
    <mergeCell ref="C55:C56"/>
    <mergeCell ref="C49:C50"/>
    <mergeCell ref="D49:D50"/>
    <mergeCell ref="D61:D62"/>
    <mergeCell ref="D21:D22"/>
    <mergeCell ref="D55:D56"/>
    <mergeCell ref="C35:C36"/>
    <mergeCell ref="B49:B50"/>
    <mergeCell ref="A7:A8"/>
    <mergeCell ref="E7:E8"/>
    <mergeCell ref="D11:D12"/>
    <mergeCell ref="A17:A18"/>
    <mergeCell ref="E17:E18"/>
    <mergeCell ref="B13:B14"/>
    <mergeCell ref="C13:C14"/>
    <mergeCell ref="D13:D14"/>
    <mergeCell ref="E10:E14"/>
    <mergeCell ref="B11:B12"/>
    <mergeCell ref="C11:C12"/>
    <mergeCell ref="B17:D17"/>
    <mergeCell ref="B7:D7"/>
    <mergeCell ref="E110:E114"/>
    <mergeCell ref="B111:B112"/>
    <mergeCell ref="C111:C112"/>
    <mergeCell ref="D111:D112"/>
    <mergeCell ref="B113:B114"/>
    <mergeCell ref="C113:C114"/>
    <mergeCell ref="D113:D114"/>
    <mergeCell ref="E78:E82"/>
    <mergeCell ref="E58:E62"/>
    <mergeCell ref="B79:B80"/>
    <mergeCell ref="C79:C80"/>
    <mergeCell ref="D79:D80"/>
    <mergeCell ref="B81:B82"/>
    <mergeCell ref="D75:D76"/>
    <mergeCell ref="B59:B60"/>
    <mergeCell ref="C59:C60"/>
    <mergeCell ref="D87:D88"/>
    <mergeCell ref="C81:C82"/>
    <mergeCell ref="D81:D82"/>
    <mergeCell ref="B85:B86"/>
    <mergeCell ref="C85:C86"/>
    <mergeCell ref="D85:D86"/>
    <mergeCell ref="B87:B88"/>
    <mergeCell ref="B23:B24"/>
    <mergeCell ref="C23:C24"/>
    <mergeCell ref="D23:D24"/>
    <mergeCell ref="B47:B48"/>
    <mergeCell ref="C61:C62"/>
    <mergeCell ref="B69:B70"/>
    <mergeCell ref="B27:B28"/>
    <mergeCell ref="D35:D36"/>
    <mergeCell ref="C27:C28"/>
    <mergeCell ref="D27:D28"/>
    <mergeCell ref="B29:B30"/>
    <mergeCell ref="C29:C30"/>
    <mergeCell ref="D29:D30"/>
    <mergeCell ref="C93:C94"/>
    <mergeCell ref="D93:D94"/>
    <mergeCell ref="B95:B96"/>
    <mergeCell ref="C95:C96"/>
    <mergeCell ref="C87:C88"/>
    <mergeCell ref="B61:B62"/>
    <mergeCell ref="B93:B94"/>
    <mergeCell ref="B101:B102"/>
    <mergeCell ref="C101:C102"/>
    <mergeCell ref="E92:E96"/>
    <mergeCell ref="E40:E44"/>
    <mergeCell ref="B41:B42"/>
    <mergeCell ref="C41:C42"/>
    <mergeCell ref="D41:D42"/>
    <mergeCell ref="B43:B44"/>
    <mergeCell ref="C43:C44"/>
    <mergeCell ref="D43:D44"/>
    <mergeCell ref="E72:E76"/>
    <mergeCell ref="B73:B74"/>
    <mergeCell ref="C73:C74"/>
    <mergeCell ref="D95:D96"/>
    <mergeCell ref="E66:E70"/>
    <mergeCell ref="B67:B68"/>
    <mergeCell ref="C67:C68"/>
    <mergeCell ref="D67:D68"/>
    <mergeCell ref="C69:C70"/>
    <mergeCell ref="D69:D70"/>
  </mergeCells>
  <hyperlinks>
    <hyperlink ref="E9" location="Expl_EU15_HWWI" display="Explanation"/>
    <hyperlink ref="E19" location="Expl_Germany" display="Explanation"/>
    <hyperlink ref="E31" location="Expl_United_Kingdom" display="Explanation"/>
    <hyperlink ref="E25" location="Expl_France" display="Explanation"/>
    <hyperlink ref="E65" location="Expl_Portugal" display="Explanation"/>
    <hyperlink ref="E71" location="Expl_Belgium" display="Explanation"/>
    <hyperlink ref="E77" location="Expl_Sweden" display="Explanation"/>
    <hyperlink ref="E91" location="Expl_Denmark" display="Explanation"/>
    <hyperlink ref="E45" location="Expl_Spain" display="Explanation"/>
    <hyperlink ref="E51" location="Expl_Netherlands" display="Explanation"/>
    <hyperlink ref="E57" location="Expl_Greece" display="Explanation"/>
    <hyperlink ref="E83" location="Expl_Austria" display="Explanation"/>
    <hyperlink ref="E109" location="Expl_Luxembourg" display="Explanation"/>
    <hyperlink ref="A11" location="total_population" display="as % of population of"/>
    <hyperlink ref="A13" location="foreign_population" display="as % of foreign population of"/>
    <hyperlink ref="E97" location="Expl_Finland" display="Explanation"/>
    <hyperlink ref="E103" location="Expl_Irland" display="Explanation"/>
    <hyperlink ref="E39" location="Expl_Italy" display="Explanation"/>
    <hyperlink ref="A3:E3" location="Annex_Explanations" display="Explanations of country estimates "/>
    <hyperlink ref="A4:E4" location="Annex_References" display="References"/>
    <hyperlink ref="A2" location="quality_assessment" display="Quality assessment"/>
  </hyperlinks>
  <printOptions/>
  <pageMargins left="0.7" right="0.7" top="0.787401575" bottom="0.787401575" header="0.3" footer="0.3"/>
  <pageSetup horizontalDpi="600" verticalDpi="600" orientation="portrait" paperSize="9" scale="98" r:id="rId1"/>
  <headerFooter>
    <oddHeader>&amp;CEstimate of irregular foreign residents in the EU15 in 2002
Annex 1 to Kovacheva and Vogel 2009</oddHeader>
    <oddFooter>&amp;CVersion: 30.09.2009</oddFooter>
  </headerFooter>
  <rowBreaks count="7" manualBreakCount="7">
    <brk id="15" max="255" man="1"/>
    <brk id="36" max="255" man="1"/>
    <brk id="62" max="255" man="1"/>
    <brk id="88" max="4" man="1"/>
    <brk id="117" max="255" man="1"/>
    <brk id="150" max="255" man="1"/>
    <brk id="183" max="255" man="1"/>
  </rowBreaks>
</worksheet>
</file>

<file path=xl/worksheets/sheet2.xml><?xml version="1.0" encoding="utf-8"?>
<worksheet xmlns="http://schemas.openxmlformats.org/spreadsheetml/2006/main" xmlns:r="http://schemas.openxmlformats.org/officeDocument/2006/relationships">
  <dimension ref="A1:B27"/>
  <sheetViews>
    <sheetView view="pageLayout" workbookViewId="0" topLeftCell="A5">
      <selection activeCell="A5" sqref="A5"/>
    </sheetView>
  </sheetViews>
  <sheetFormatPr defaultColWidth="11.421875" defaultRowHeight="15"/>
  <cols>
    <col min="1" max="1" width="19.00390625" style="35" customWidth="1"/>
    <col min="2" max="2" width="70.8515625" style="36" customWidth="1"/>
    <col min="3" max="16384" width="11.421875" style="35" customWidth="1"/>
  </cols>
  <sheetData>
    <row r="1" spans="1:2" ht="15.75" thickBot="1">
      <c r="A1" s="99"/>
      <c r="B1" s="37" t="s">
        <v>37</v>
      </c>
    </row>
    <row r="2" spans="1:2" ht="75.75" thickBot="1">
      <c r="A2" s="86" t="s">
        <v>87</v>
      </c>
      <c r="B2" s="100" t="s">
        <v>86</v>
      </c>
    </row>
    <row r="3" spans="1:2" ht="75.75" thickBot="1">
      <c r="A3" s="86" t="s">
        <v>81</v>
      </c>
      <c r="B3" s="101" t="s">
        <v>82</v>
      </c>
    </row>
    <row r="4" spans="1:2" ht="30.75" thickBot="1">
      <c r="A4" s="97" t="s">
        <v>36</v>
      </c>
      <c r="B4" s="98" t="s">
        <v>52</v>
      </c>
    </row>
    <row r="5" spans="1:2" ht="60.75" thickBot="1">
      <c r="A5" s="86" t="s">
        <v>27</v>
      </c>
      <c r="B5" s="85" t="s">
        <v>53</v>
      </c>
    </row>
    <row r="6" ht="15.75" thickBot="1">
      <c r="A6" s="84"/>
    </row>
    <row r="7" spans="1:2" ht="15.75" thickBot="1">
      <c r="A7" s="42" t="s">
        <v>0</v>
      </c>
      <c r="B7" s="37" t="s">
        <v>19</v>
      </c>
    </row>
    <row r="8" spans="1:2" ht="195">
      <c r="A8" s="45" t="s">
        <v>33</v>
      </c>
      <c r="B8" s="43" t="s">
        <v>54</v>
      </c>
    </row>
    <row r="9" spans="1:2" ht="15">
      <c r="A9" s="13" t="s">
        <v>34</v>
      </c>
      <c r="B9" s="44" t="s">
        <v>55</v>
      </c>
    </row>
    <row r="10" spans="1:2" ht="30">
      <c r="A10" s="13" t="s">
        <v>35</v>
      </c>
      <c r="B10" s="44" t="s">
        <v>56</v>
      </c>
    </row>
    <row r="11" spans="1:2" ht="45">
      <c r="A11" s="38" t="s">
        <v>8</v>
      </c>
      <c r="B11" s="41" t="s">
        <v>89</v>
      </c>
    </row>
    <row r="12" spans="1:2" ht="75">
      <c r="A12" s="38" t="s">
        <v>10</v>
      </c>
      <c r="B12" s="34" t="s">
        <v>57</v>
      </c>
    </row>
    <row r="13" spans="1:2" ht="75">
      <c r="A13" s="38" t="s">
        <v>9</v>
      </c>
      <c r="B13" s="34" t="s">
        <v>58</v>
      </c>
    </row>
    <row r="14" spans="1:2" ht="60">
      <c r="A14" s="38" t="s">
        <v>4</v>
      </c>
      <c r="B14" s="34" t="s">
        <v>59</v>
      </c>
    </row>
    <row r="15" spans="1:2" ht="45">
      <c r="A15" s="38" t="s">
        <v>6</v>
      </c>
      <c r="B15" s="34" t="s">
        <v>60</v>
      </c>
    </row>
    <row r="16" spans="1:2" ht="105">
      <c r="A16" s="13" t="s">
        <v>5</v>
      </c>
      <c r="B16" s="34" t="s">
        <v>65</v>
      </c>
    </row>
    <row r="17" spans="1:2" ht="75">
      <c r="A17" s="38" t="s">
        <v>7</v>
      </c>
      <c r="B17" s="34" t="s">
        <v>61</v>
      </c>
    </row>
    <row r="18" spans="1:2" ht="60">
      <c r="A18" s="38" t="s">
        <v>12</v>
      </c>
      <c r="B18" s="34" t="s">
        <v>66</v>
      </c>
    </row>
    <row r="19" spans="1:2" ht="15">
      <c r="A19" s="38" t="s">
        <v>13</v>
      </c>
      <c r="B19" s="34" t="s">
        <v>31</v>
      </c>
    </row>
    <row r="20" spans="1:2" ht="75">
      <c r="A20" s="38" t="s">
        <v>14</v>
      </c>
      <c r="B20" s="34" t="s">
        <v>67</v>
      </c>
    </row>
    <row r="21" spans="1:2" ht="30">
      <c r="A21" s="13" t="s">
        <v>11</v>
      </c>
      <c r="B21" s="34" t="s">
        <v>79</v>
      </c>
    </row>
    <row r="22" spans="1:2" ht="75">
      <c r="A22" s="38" t="s">
        <v>15</v>
      </c>
      <c r="B22" s="39" t="s">
        <v>41</v>
      </c>
    </row>
    <row r="23" spans="1:2" ht="75">
      <c r="A23" s="38" t="s">
        <v>16</v>
      </c>
      <c r="B23" s="34" t="s">
        <v>40</v>
      </c>
    </row>
    <row r="24" spans="1:2" ht="105">
      <c r="A24" s="38" t="s">
        <v>23</v>
      </c>
      <c r="B24" s="34" t="s">
        <v>62</v>
      </c>
    </row>
    <row r="25" spans="1:2" ht="120">
      <c r="A25" s="38" t="s">
        <v>17</v>
      </c>
      <c r="B25" s="34" t="s">
        <v>63</v>
      </c>
    </row>
    <row r="27" ht="15">
      <c r="A27" s="40" t="s">
        <v>74</v>
      </c>
    </row>
  </sheetData>
  <sheetProtection/>
  <hyperlinks>
    <hyperlink ref="A14" location="Italy_estimate" display="Italy"/>
    <hyperlink ref="A15" location="Spain_Estimate" display="Spain"/>
    <hyperlink ref="A17" location="Estimate_Greece" display="Greece"/>
    <hyperlink ref="A11" location="Estimate_Germany" display="Germany"/>
    <hyperlink ref="A13" location="Estimate_United_Kingdom" display="United Kingdom"/>
    <hyperlink ref="A12" location="Estimate_France" display="France"/>
    <hyperlink ref="A18" location="Estimate_Portugal" display="Portugal"/>
    <hyperlink ref="A19" location="Estimate_Belgium" display="Belgium"/>
    <hyperlink ref="A20" location="Estimate_Sweden" display="Sweden"/>
    <hyperlink ref="A22" location="Estimate_Denmark" display="Denmark"/>
    <hyperlink ref="A23" location="Estimate_Finland" display="Finland"/>
    <hyperlink ref="A24" location="Estimate_Irland" display="Irland"/>
    <hyperlink ref="A25" location="Luxembourg_Estimate" display="Luxembourg"/>
    <hyperlink ref="A27" location="Back_Estimates" display="back to estimates"/>
    <hyperlink ref="A4" location="back_total_population" display="total population"/>
    <hyperlink ref="A5" location="back_foreign_population" display="foreign population"/>
    <hyperlink ref="A16" location="Netherlands" display="Netherlands"/>
    <hyperlink ref="A21" location="Austria_Estimate" display="Austria"/>
    <hyperlink ref="A8" location="Estimate_EU15_HWWI" display="EU15/ HWWI "/>
    <hyperlink ref="A9" location="Estimate_EU15_1rule" display="EU15/ 1% rule "/>
    <hyperlink ref="A10" location="Estimate_EU15_10rule" display="EU15/ 10% rule "/>
    <hyperlink ref="A3" location="Back_QualityAssessment" display="quality assessment"/>
    <hyperlink ref="A2" location="Back_Estimates" display="inclusion and adjustment rules"/>
  </hyperlinks>
  <printOptions/>
  <pageMargins left="0.7" right="0.7" top="0.75" bottom="0.75" header="0.3" footer="0.3"/>
  <pageSetup horizontalDpi="600" verticalDpi="600" orientation="portrait" paperSize="9" scale="97" r:id="rId1"/>
  <headerFooter>
    <oddHeader>&amp;CEU15 estimate in 2002: Explanation of estimates</oddHeader>
    <oddFooter>&amp;CVersion: 30.09.2009</oddFooter>
  </headerFooter>
</worksheet>
</file>

<file path=xl/worksheets/sheet3.xml><?xml version="1.0" encoding="utf-8"?>
<worksheet xmlns="http://schemas.openxmlformats.org/spreadsheetml/2006/main" xmlns:r="http://schemas.openxmlformats.org/officeDocument/2006/relationships">
  <dimension ref="A1:A44"/>
  <sheetViews>
    <sheetView view="pageLayout" workbookViewId="0" topLeftCell="A6">
      <selection activeCell="A15" sqref="A15"/>
    </sheetView>
  </sheetViews>
  <sheetFormatPr defaultColWidth="11.421875" defaultRowHeight="15"/>
  <cols>
    <col min="1" max="1" width="125.8515625" style="0" customWidth="1"/>
  </cols>
  <sheetData>
    <row r="1" ht="15.75" thickBot="1">
      <c r="A1" s="72" t="s">
        <v>20</v>
      </c>
    </row>
    <row r="2" ht="15">
      <c r="A2" s="71" t="s">
        <v>30</v>
      </c>
    </row>
    <row r="3" ht="30">
      <c r="A3" s="68" t="s">
        <v>22</v>
      </c>
    </row>
    <row r="4" ht="30">
      <c r="A4" s="68" t="s">
        <v>69</v>
      </c>
    </row>
    <row r="5" ht="30">
      <c r="A5" s="68" t="s">
        <v>70</v>
      </c>
    </row>
    <row r="6" ht="30">
      <c r="A6" s="68" t="s">
        <v>71</v>
      </c>
    </row>
    <row r="7" ht="30">
      <c r="A7" s="68" t="s">
        <v>72</v>
      </c>
    </row>
    <row r="8" ht="30">
      <c r="A8" s="68" t="s">
        <v>73</v>
      </c>
    </row>
    <row r="9" ht="30">
      <c r="A9" s="69" t="s">
        <v>32</v>
      </c>
    </row>
    <row r="10" ht="45">
      <c r="A10" s="83" t="s">
        <v>91</v>
      </c>
    </row>
    <row r="11" ht="45">
      <c r="A11" s="102" t="s">
        <v>100</v>
      </c>
    </row>
    <row r="12" ht="30">
      <c r="A12" s="69" t="s">
        <v>28</v>
      </c>
    </row>
    <row r="13" ht="45">
      <c r="A13" s="69" t="s">
        <v>75</v>
      </c>
    </row>
    <row r="14" ht="30">
      <c r="A14" s="69" t="s">
        <v>29</v>
      </c>
    </row>
    <row r="15" ht="30">
      <c r="A15" s="69" t="s">
        <v>76</v>
      </c>
    </row>
    <row r="16" ht="30">
      <c r="A16" s="69" t="s">
        <v>77</v>
      </c>
    </row>
    <row r="17" ht="45">
      <c r="A17" s="95" t="s">
        <v>94</v>
      </c>
    </row>
    <row r="18" ht="30">
      <c r="A18" s="68" t="s">
        <v>78</v>
      </c>
    </row>
    <row r="19" ht="45">
      <c r="A19" s="74" t="s">
        <v>92</v>
      </c>
    </row>
    <row r="20" ht="30">
      <c r="A20" s="74" t="s">
        <v>88</v>
      </c>
    </row>
    <row r="21" ht="15.75" thickBot="1">
      <c r="A21" s="70" t="s">
        <v>68</v>
      </c>
    </row>
    <row r="22" ht="15">
      <c r="A22" s="14"/>
    </row>
    <row r="23" ht="15">
      <c r="A23" s="16" t="s">
        <v>74</v>
      </c>
    </row>
    <row r="31" ht="15">
      <c r="A31" s="14"/>
    </row>
    <row r="32" ht="15">
      <c r="A32" s="14"/>
    </row>
    <row r="33" ht="15">
      <c r="A33" s="14"/>
    </row>
    <row r="34" ht="15">
      <c r="A34" s="11"/>
    </row>
    <row r="35" ht="15">
      <c r="A35" s="11"/>
    </row>
    <row r="36" ht="15">
      <c r="A36" s="11"/>
    </row>
    <row r="37" ht="15">
      <c r="A37" s="11"/>
    </row>
    <row r="38" ht="15">
      <c r="A38" s="14"/>
    </row>
    <row r="44" ht="15">
      <c r="A44" s="12"/>
    </row>
  </sheetData>
  <sheetProtection/>
  <hyperlinks>
    <hyperlink ref="A23" location="Back_Estimates" display="back to estimates"/>
  </hyperlinks>
  <printOptions/>
  <pageMargins left="0.7" right="0.7" top="0.787401575" bottom="0.787401575" header="0.3" footer="0.3"/>
  <pageSetup horizontalDpi="600" verticalDpi="600" orientation="landscape" paperSize="9" r:id="rId1"/>
  <headerFooter>
    <oddHeader>&amp;CEU15 estimate in 2002: References</oddHeader>
    <oddFooter>&amp;L
&amp;CVersion: 30.09.2009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Vesela Kovacheva</dc:creator>
  <cp:keywords/>
  <dc:description/>
  <cp:lastModifiedBy>Vesela Kovacheva</cp:lastModifiedBy>
  <cp:lastPrinted>2009-11-25T15:32:42Z</cp:lastPrinted>
  <dcterms:created xsi:type="dcterms:W3CDTF">2009-02-02T08:50:39Z</dcterms:created>
  <dcterms:modified xsi:type="dcterms:W3CDTF">2009-12-03T09:29:48Z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