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120" activeTab="0"/>
  </bookViews>
  <sheets>
    <sheet name="Aggregate estimate 2005" sheetId="1" r:id="rId1"/>
    <sheet name="Explanations of estimates" sheetId="2" r:id="rId2"/>
    <sheet name="References" sheetId="3" r:id="rId3"/>
  </sheets>
  <definedNames>
    <definedName name="Annex_Explanations">'Explanations of estimates'!$A$8</definedName>
    <definedName name="as___of_the_forein_population_of">'Aggregate estimate 2005'!$A$13</definedName>
    <definedName name="Austria_Estimate">'Aggregate estimate 2005'!$A$108</definedName>
    <definedName name="Back_Estimates">'Aggregate estimate 2005'!$A$9</definedName>
    <definedName name="Back_EU15_10rule">'Aggregate estimate 2005'!#REF!</definedName>
    <definedName name="Back_EU15_1rule">'Aggregate estimate 2005'!#REF!</definedName>
    <definedName name="Back_EU15_HWWI">'Aggregate estimate 2005'!#REF!</definedName>
    <definedName name="Back_EU25_10rule">'Aggregate estimate 2005'!#REF!</definedName>
    <definedName name="Back_EU25_1rule">'Aggregate estimate 2005'!#REF!</definedName>
    <definedName name="Back_EU25_HWWI">'Aggregate estimate 2005'!$A$9</definedName>
    <definedName name="back_QualityAssessment">'Aggregate estimate 2005'!$A$2</definedName>
    <definedName name="Czech_Republic_Estimate">'Aggregate estimate 2005'!$A$90</definedName>
    <definedName name="Estimate_Austria">'Aggregate estimate 2005'!#REF!</definedName>
    <definedName name="Estimate_Belgium">'Aggregate estimate 2005'!$A$84</definedName>
    <definedName name="Estimate_Cyprus">'Aggregate estimate 2005'!$A$166</definedName>
    <definedName name="Estimate_Czech_Republic">'Aggregate estimate 2005'!#REF!</definedName>
    <definedName name="Estimate_Denmark">'Aggregate estimate 2005'!$A$116</definedName>
    <definedName name="Estimate_Estonia">'Aggregate estimate 2005'!$A$160</definedName>
    <definedName name="Estimate_EU15_10rule">'Explanations of estimates'!#REF!</definedName>
    <definedName name="Estimate_EU15_1rule">'Explanations of estimates'!#REF!</definedName>
    <definedName name="Estimate_EU15_HWWI">'Explanations of estimates'!#REF!</definedName>
    <definedName name="Estimate_EU25__HWWI">'Explanations of estimates'!$A$9</definedName>
    <definedName name="Estimate_EU25_10rule">'Explanations of estimates'!$A$11</definedName>
    <definedName name="Estimate_EU25_1rule">'Explanations of estimates'!$A$10</definedName>
    <definedName name="Estimate_Finland">'Aggregate estimate 2005'!$A$128</definedName>
    <definedName name="Estimate_France">'Aggregate estimate 2005'!$A$32</definedName>
    <definedName name="Estimate_Germany">'Aggregate estimate 2005'!$A$26</definedName>
    <definedName name="Estimate_Greece">'Aggregate estimate 2005'!$A$70</definedName>
    <definedName name="Estimate_Hungary">'Aggregate estimate 2005'!#REF!</definedName>
    <definedName name="Estimate_IFR_estimate__HWWI">'Aggregate estimate 2005'!$A$10</definedName>
    <definedName name="Estimate_IFR_EUestimate">'Aggregate estimate 2005'!#REF!</definedName>
    <definedName name="Estimate_Irland">'Aggregate estimate 2005'!$A$134</definedName>
    <definedName name="Estimate_Italy">'Aggregate estimate 2005'!#REF!</definedName>
    <definedName name="Estimate_Latvia">'Aggregate estimate 2005'!$A$146</definedName>
    <definedName name="Estimate_Lithuania">'Aggregate estimate 2005'!$A$140</definedName>
    <definedName name="Estimate_Luxembourg">'Aggregate estimate 2005'!$A$172</definedName>
    <definedName name="Estimate_Malta">'Aggregate estimate 2005'!$A$178</definedName>
    <definedName name="Estimate_Netherlands">'Aggregate estimate 2005'!#REF!</definedName>
    <definedName name="Estimate_Poland">'Aggregate estimate 2005'!$A$58</definedName>
    <definedName name="Estimate_Portugal">'Aggregate estimate 2005'!$A$78</definedName>
    <definedName name="Estimate_Slovakia">'Aggregate estimate 2005'!#REF!</definedName>
    <definedName name="Estimate_Slovenia">'Aggregate estimate 2005'!$A$154</definedName>
    <definedName name="Estimate_Spain">'Aggregate estimate 2005'!$A$52</definedName>
    <definedName name="Estimate_Sweden">'Aggregate estimate 2005'!$A$102</definedName>
    <definedName name="Estimate_United_Kingdom">'Aggregate estimate 2005'!$A$40</definedName>
    <definedName name="Expl_Austria">'Explanations of estimates'!$A$25</definedName>
    <definedName name="Expl_Belgium">'Explanations of estimates'!$A$21</definedName>
    <definedName name="Expl_Cyprus">'Explanations of estimates'!$A$34</definedName>
    <definedName name="Expl_Czech_Republic">'Explanations of estimates'!$A$22</definedName>
    <definedName name="Expl_Denmark">'Explanations of estimates'!$A$26</definedName>
    <definedName name="Expl_Estonia">'Explanations of estimates'!$A$33</definedName>
    <definedName name="Expl_EU25">'Explanations of estimates'!#REF!</definedName>
    <definedName name="Expl_Finland">'Explanations of estimates'!$A$28</definedName>
    <definedName name="Expl_France">'Explanations of estimates'!$A$13</definedName>
    <definedName name="Expl_Germany">'Explanations of estimates'!$A$12</definedName>
    <definedName name="Expl_Greece">'Explanations of estimates'!$A$19</definedName>
    <definedName name="Expl_Hungary">'Explanations of estimates'!$A$23</definedName>
    <definedName name="Expl_HWWI">'Explanations of estimates'!$A$9</definedName>
    <definedName name="Expl_Irland">'Explanations of estimates'!$A$29</definedName>
    <definedName name="Expl_Italy">'Explanations of estimates'!$A$15</definedName>
    <definedName name="Expl_Latvia">'Explanations of estimates'!$A$31</definedName>
    <definedName name="Expl_Lithuania">'Explanations of estimates'!$A$30</definedName>
    <definedName name="Expl_Luxembourg">'Explanations of estimates'!$A$35</definedName>
    <definedName name="Expl_Malta">'Explanations of estimates'!$A$36</definedName>
    <definedName name="Expl_Netherlands">'Explanations of estimates'!$A$18</definedName>
    <definedName name="Expl_Poland">'Explanations of estimates'!$A$17</definedName>
    <definedName name="Expl_Portugal">'Explanations of estimates'!$A$20</definedName>
    <definedName name="Expl_Slovakia">'Explanations of estimates'!$A$27</definedName>
    <definedName name="Expl_Slovenia">'Explanations of estimates'!$A$32</definedName>
    <definedName name="Expl_Spain">'Explanations of estimates'!$A$16</definedName>
    <definedName name="Expl_Sweden">'Explanations of estimates'!$A$24</definedName>
    <definedName name="Expl_United_Kingdom">'Explanations of estimates'!$A$14</definedName>
    <definedName name="Explanations">'Explanations of estimates'!$B$8</definedName>
    <definedName name="foreign_population">'Explanations of estimates'!$A$5</definedName>
    <definedName name="foreign_population.">'Explanations of estimates'!#REF!</definedName>
    <definedName name="Hungary_Estimate">'Aggregate estimate 2005'!$A$96</definedName>
    <definedName name="Italy">'Aggregate estimate 2005'!$A$218</definedName>
    <definedName name="Italy_Estimate">'Aggregate estimate 2005'!$A$46</definedName>
    <definedName name="Netherlands_Estimate">'Aggregate estimate 2005'!$A$64</definedName>
    <definedName name="Percentage_Total">'Explanations of estimates'!#REF!</definedName>
    <definedName name="quality_of_estimates">'Explanations of estimates'!$A$3</definedName>
    <definedName name="Ref">'References'!$A$1</definedName>
    <definedName name="References">'References'!$A$1</definedName>
    <definedName name="Slovakia_Estimate">'Aggregate estimate 2005'!$A$122</definedName>
    <definedName name="T1_EU_Population">'Aggregate estimate 2005'!#REF!</definedName>
    <definedName name="T1_Foreign_population">'Aggregate estimate 2005'!$A$13</definedName>
    <definedName name="total_population">'Explanations of estimates'!$A$4</definedName>
    <definedName name="Z_7B11A5F6_F63E_48DA_8BCA_BA501DF6F71B_.wvu.Cols" localSheetId="0" hidden="1">'Aggregate estimate 2005'!$C:$C</definedName>
    <definedName name="Z_A898D6BA_0500_4108_A7E7_3D428E0AE32E_.wvu.Cols" localSheetId="0" hidden="1">'Aggregate estimate 2005'!$C:$C,'Aggregate estimate 2005'!#REF!</definedName>
  </definedNames>
  <calcPr fullCalcOnLoad="1"/>
</workbook>
</file>

<file path=xl/sharedStrings.xml><?xml version="1.0" encoding="utf-8"?>
<sst xmlns="http://schemas.openxmlformats.org/spreadsheetml/2006/main" count="285" uniqueCount="149">
  <si>
    <t>Country</t>
  </si>
  <si>
    <t>central</t>
  </si>
  <si>
    <t>Explanation</t>
  </si>
  <si>
    <t>as % of foreign pop.</t>
  </si>
  <si>
    <t>Italy</t>
  </si>
  <si>
    <t>Netherlands</t>
  </si>
  <si>
    <t>Spain</t>
  </si>
  <si>
    <t>Greece</t>
  </si>
  <si>
    <t>Germany</t>
  </si>
  <si>
    <t>United Kingdom</t>
  </si>
  <si>
    <t>France</t>
  </si>
  <si>
    <t>Poland</t>
  </si>
  <si>
    <t>Czech Republic</t>
  </si>
  <si>
    <t>Hungary</t>
  </si>
  <si>
    <t>Austria</t>
  </si>
  <si>
    <t>Slovakia</t>
  </si>
  <si>
    <t>Portugal</t>
  </si>
  <si>
    <t>Belgium</t>
  </si>
  <si>
    <t>Sweden</t>
  </si>
  <si>
    <t>Denmark</t>
  </si>
  <si>
    <t>Finland</t>
  </si>
  <si>
    <t>Lithuania</t>
  </si>
  <si>
    <t>Latvia</t>
  </si>
  <si>
    <t>Slovenia</t>
  </si>
  <si>
    <t>Estonia</t>
  </si>
  <si>
    <t>Luxembourg</t>
  </si>
  <si>
    <t>Malta</t>
  </si>
  <si>
    <t>Cyprus</t>
  </si>
  <si>
    <t>as % of population of</t>
  </si>
  <si>
    <t>Explanations</t>
  </si>
  <si>
    <t>References</t>
  </si>
  <si>
    <t>as % of foreign population of</t>
  </si>
  <si>
    <t>Blangiardo, Gian Carlo (2008): The centre sampling technique in surveys on foreign migrants. The balance of a multi-year experience, United Nations Statistical Commission and EUROSTAT, Working paper 12 - 29 February 2008.</t>
  </si>
  <si>
    <t xml:space="preserve">Düvell, Franck (2007): United Kingdom. In: Triandafyllidou, A., Gropas, R. (eds.), European Migration: A Sourcebook, Aldershot: Ashgate. </t>
  </si>
  <si>
    <t>Horáková, Milada (2005): Cizinci na trhu práce v České republice 1994-2004 (Foreigners on the Czech Labour Market in 1994 – 2004). Praha: VÚPSV.</t>
  </si>
  <si>
    <t xml:space="preserve">IMEPO (2007): Zografakis, Kontis and Mitrakos (2007), The economic repercussions of the employment of immigrants to the Crude National Product, Athens: IMEPO. </t>
  </si>
  <si>
    <t>IOM (2006): Riadená migrácia ako odpoveď na potreby moderného trhu práce – Štúdia uskutočniteľnosti, International Organization for Migration, Bratislava.</t>
  </si>
  <si>
    <t>Ireland</t>
  </si>
  <si>
    <t>Estimates of IFR-population</t>
  </si>
  <si>
    <t>minimum</t>
  </si>
  <si>
    <t>maximum</t>
  </si>
  <si>
    <t>foreign population</t>
  </si>
  <si>
    <t xml:space="preserve"> 1% rule of thumb </t>
  </si>
  <si>
    <t xml:space="preserve"> HWWI estimate</t>
  </si>
  <si>
    <t xml:space="preserve">A rule of thumb was applied: minimum 1% of the total population is irregular </t>
  </si>
  <si>
    <t>A rule of thumb was applied: from 10% to 20% of the foreign population is irregular</t>
  </si>
  <si>
    <t>10-20% rule of thumb</t>
  </si>
  <si>
    <t>population</t>
  </si>
  <si>
    <t xml:space="preserve">The minimum estimate consists of the number of  applications for the 2005 regularisation, a relatively broad regularisation scheme. The maximum estimate is a residual estimate, using  municipal register and administrative data (CLANDESTINO Spain 2008:33). </t>
  </si>
  <si>
    <t>Academic expert estimate for 2004 (Korczyńska and Duszczyk 2005)</t>
  </si>
  <si>
    <t>Korczyńska and Duszczyk's 2004 estimate of the working irregular resident population is taken over for 2005 without adjustment (Korczyńska and Duszczyk, 2005)(quoted in CLANDESTINO Poland 2008: 15). It was assumed that there are hardly any children or elderly in the irregular population in Poland (CLANDESTINO Poland 2008). Note: Eurostat estimated the foreign population for 2006 as 700 000. As the estimate is considered to be highly unreliable, we used Eurostat data for 2007 which is based on the Polish population register (CLANDESTINO Poland 2008:5).</t>
  </si>
  <si>
    <t>Scientific study estimate based on capture-recapture method (van der Heijden 2006:26); maximum estimate adjusted by HWWI</t>
  </si>
  <si>
    <t>Academic expert estimate based on residual method (IMEPO 2007)</t>
  </si>
  <si>
    <t xml:space="preserve">Academic expert estimate (Fonseca et al. 2005: 12) </t>
  </si>
  <si>
    <t>Scientific study estimate of 110 000 (van Meeteren 2007:14-19); calculation of minimum and maximum by HWWI</t>
  </si>
  <si>
    <t>Minimum: academic expert estimate for 2004 (Horakova 2005); Maximum: IOM expert estimate (Pospichalova 2006);</t>
  </si>
  <si>
    <t xml:space="preserve">POLITIS Sweden provided a central estimate: "Humanitarian organisations believe that there can be about 10 000 persons in this situation". HWWI calculated minimum estimate by subtracting 20% and maximum estimate by adding 20%. </t>
  </si>
  <si>
    <t xml:space="preserve">NGO expert estimate of 10 000 (POLITIS Sweden 2005:17); calculation of minimum and maximum by HWWI
</t>
  </si>
  <si>
    <t xml:space="preserve">POLITIS Finland (2005:12) provided a central estimate: "It has been estimated that there could be around 10 000 illegal immigrants in Finland, who have entered on tourist visas and are working temporarily in Finland". HWWI calculated minimum estimate by subtracting 20% and maximum estimate by adding 20%. </t>
  </si>
  <si>
    <t xml:space="preserve">IOM expert estimate for 2006 (IOM 2006) </t>
  </si>
  <si>
    <t xml:space="preserve">The estimated range stems from UWT Denmark: "Statistical estimates, although not based on any rigorous scientific methodology, have until very recently worked on the basis that there were somewhere between 1,000 and 5,000 illegal immigrants in Denmark." (UWT Denmark 2008:24)  </t>
  </si>
  <si>
    <t>Ministry expert estimate for 2002 (POLITIS Estonia 2005:18)</t>
  </si>
  <si>
    <t xml:space="preserve">An expert estimate of the working irregular resident population for 2006 is taken over for 2005 without adjustment (IOM 2006) quoted in CLANDESTINO Slovakia (2008:19). It was assumed that there are hardly any children or elderly in the irregular population in Slovakia. </t>
  </si>
  <si>
    <t xml:space="preserve">POLITIS Cyprus (2005:8) provided an estimate: "From interviews conducted by the writers with immigration officers, it is derived that the number of undocumented migrant workers is in the area of 10 000-15 000".  An estimate of the working irregular resident population is taken over for IFR without adjustment. It is assumed that there are hardly any children or elderly in the irregular population in Cyprus. </t>
  </si>
  <si>
    <t xml:space="preserve">References </t>
  </si>
  <si>
    <t xml:space="preserve">Explanations of country estimates </t>
  </si>
  <si>
    <t xml:space="preserve">Academic expert estimate of 10000 (POLITIS Finland 2005:12); calculation of minimum and maximum by HWWI
</t>
  </si>
  <si>
    <t>HWWI estimate based on population multiplier from the Hungarian estimate in this table</t>
  </si>
  <si>
    <t xml:space="preserve">HWWI calculated the minimum and maximum estimate on the basis of the Hungarian estimate. It was assumed that the minimum and maximum percentages of the IFR population in the total population is the same in Lithuania as in Hungary. Hungary was chosen among the countries in the CLANDESTINO study mainly because of the location in formerly communist eastern Europe, although many aspects of the migration history are not comparable. Furthermore, there are indications that the IFR population in the Baltic region is very small. Therefore, the Hungarian population multiplier seems to be most appropriate. </t>
  </si>
  <si>
    <t xml:space="preserve">Academic expert estimate (POLITIS Cyprus 2005:8) </t>
  </si>
  <si>
    <t xml:space="preserve">Scientific study estimate of 541000 based on centre sampling survey (Blangiardo 2008:10); calculation and adjustment of minimum and maximum by HWWI                                                                                                </t>
  </si>
  <si>
    <t>HWWI estimate based on population multiplier from the Cypriot estimate in this table</t>
  </si>
  <si>
    <t>HWWI estimate based on population multiplier from the Dutch estimate in this table</t>
  </si>
  <si>
    <t xml:space="preserve">HWWI estimate based on population multiplier from the United Kingdom estimate in this table
</t>
  </si>
  <si>
    <t>Based on centre sampling survey ISMU calculated that there are 541 000 undocumented migrants aged 15 and older. The HWWI calculated minimum estimate by subtracting 20% and maximum estimate by adding 20%. As children are not covered by the ISMU estimate, an additional adjustment is made. For the minimum estimate, we assume a percentage of zero children in the irregular foreign resident population. For the maximum estimate we assume a percentage of 10% of the IFR population. We considered that 21% of the regular population in 2005 are minors (CLANDESTINO Italy  2008:85), and official control data indications that 6% of unauthorized inflows in 2006 are minors (CLANDESTINO Italy 2008:61).</t>
  </si>
  <si>
    <t xml:space="preserve">The Estonian Ministry of Population provided an estimate for 2002:  "Their number ranges between 5,000 and 10,000" (POLITIS Estonia 2005:18). The estimate is taken over for 2005 without adjustment. Note: Foreign population refers to 2006 data, as 2005 data is not available. </t>
  </si>
  <si>
    <t xml:space="preserve">HWWI calculated the minimum and maximum estimate on the basis of the Hungarian estimate. It was assumed that the minimum and maximum percentages of the IFR population in the total population is the same in Slovenia as in Hungary. Hungary was chosen among the countries in the CLANDESTINO study mainly because of the location in formerly communist eastern Europe, although many aspects of the migration history are not comparable. Furthermore, there are indications that the IFR population in Slovenia is "very low" (REGINE 2009:132). Therefore, the Hungarian population multiplier seems to be most appropriate. </t>
  </si>
  <si>
    <t>Population figures are from Eurostat. The total population is the sum of all populations in the table.</t>
  </si>
  <si>
    <t>Foreign population figures are from Eurostat. For 2005, when foreign population figures were not available, the figure for the closest year was taken. The total foreign population is the sum of all foreign populations in the table.</t>
  </si>
  <si>
    <t xml:space="preserve">The EU estimate was calculated by aggregating together all of country estimates in this table. Country estimates are either (a) best estimates from CLANDESTINO country reports, adjusted for better comparability, if necessary, or (b) unclassified estimates found in other reports; (c) calculated as percentages of the total population, transferring the percentage from a country with available background information and relative  similarity of relative conditions compared to other countries with background information. The order of aggregation follows this logic: we start with countries in the CLANDESTINO study for which we have detailed background information and classified estimates; using the quality order as the first ranking criterion and the population size as the second. We then add other countries (for which we have no detailed background reports) by regular population size. </t>
  </si>
  <si>
    <t>HWWI calculated the minimum and maximum estimate on the basis of the UK estimate.  It was assumed that the minimum and maximum percentages of the IFR population in the total population is the same in Ireland as in the UK. One of the main reasons the UK was chosen from the countries in the CLANDESTINO study was because of the similarity in the geographical location and language, although the migration history is not comparable. However, no other country in the CLANDESTINO study seemed to be more appropriate.</t>
  </si>
  <si>
    <t>HWWI calculated the minimum and maximum estimate on the basis of the Dutch estimate.  It was assumed that the minimum and maximum percentages of the IFR population in the total population is the same in Luxembourg as in the Netherlands. One of the main reasons the Netherlands was chosen from the countries in the CLANDESTINO study was because of the similarity in the geographical location, although the migration history is not comparable. However, no other country in the CLANDESTINO study seemed to be more appropriate.</t>
  </si>
  <si>
    <t>back to aggregate estimate</t>
  </si>
  <si>
    <t>HWWI calculated the minimum and maximum estimate on the basis of the Cypriout estimate.  It was assumed that the minimum and maximum percentages of the IFR population in the total population is the same in Malta as in Cyprus. One of the main reasons Cyprus was chosen from the countries in the CLANDESTINO study was because of the similarity in the geographical location, although the migration history is not comparable. However, no other country in the CLANDESTINO study seemed to be more appropriate.</t>
  </si>
  <si>
    <t>van der Heijden, Peter, van Gils, Ger, Cruijff, Maarten and Dave Hessen (2006): Een schatting van het aantal in Nederland verblijvende illegale vreemdelingen in 2005. Utrecht: IOPS- University of Utrecht.</t>
  </si>
  <si>
    <t xml:space="preserve">Woodbridge, Jo (2005): Sizing the unauthorised (illegal) migrant population in the United Kingdom in 2001, London: Home Office. </t>
  </si>
  <si>
    <t xml:space="preserve">CLANDESTINO Netherlands (2008): van der Leun, Joanne, Ilies, Maria, Country report Netherlands Undocumented Migration Counting the Uncountable. Data and Trends across Europe, final version, November 2008.  </t>
  </si>
  <si>
    <t>IMEPO (2007) published three types of residual calculations to estimate the size of the irregular foreign resident populationas (quoted in CLANDESTINO Greece 2008:37). The quoted range is their expert estimate of the most likely range. Note: Foreign population refers to 2006 data, as 2005 data is not available.</t>
  </si>
  <si>
    <t>Fonseca et al. (2005:12) provided an estimate: "Different sources point to between 80,000 and 100,000 people". Note: Foreign population refers to 2006 data, as 2005 data are not available.</t>
  </si>
  <si>
    <t>REGINE (2009): Baldwin-Edwards, Martin, Kraler, Albert (eds.), Regularisations in Europe: Study on practicies in the area of regularisation of illegally staying third-country nationals in the Member States of the EU, Appendix B, Country profiles of 22 Member States and the USA, ICMPD, Vienna, January 2009.</t>
  </si>
  <si>
    <t xml:space="preserve">Van Meeteren et al. used two multipliers based on a survey of 120 irregular migrants, applied to police and medical aid statistics. The police multiplier led to the estimate of 100 000,  and the medical aid multiplier led to an estimate of 110 000 (van Meeteren et al. 2007:14-19). As van Meeteren considered the number as minimum and REGINE (2009:15) as maximum, HWWI considered it as a central estimate and calculated minimum estimate by subtracting 20% and maximum estimate by adding 20%. </t>
  </si>
  <si>
    <t xml:space="preserve">Horakova's minimum estimate of irregular foreign workers in 2004 is used for 2005 without adjustment (Horakova 2005). It was assumed that there are hardly any children or elderly in the irregular population of the Czech Republic. The director of the Prague IOM office considered 100 000 as an maximum estimate, in an interview (Pospichalova 2006). Both estimates are quoted in CLANDESTINO Czech Republic (2008: 28,33). </t>
  </si>
  <si>
    <t xml:space="preserve">HWWI calculated the minimum and maximum estimate on the basis of the Hungarian estimate. It was assumed that the minimum and maximum percentages of the IFR population in the total population is the same in Latvia as in Hungary. Hungary was chosen among the countries in the CLANDESTINO study mainly because of the location in formerly communist eastern Europe, although many aspects of the migration history are not comparable.  Furthermore, there are indications that the IFR population in the Baltic region is very small, according to REGINE (2009:77) "some dozens" in Latvia. Therefore, the Hungarian population multiplier seems to be most appropriate. </t>
  </si>
  <si>
    <t xml:space="preserve">CLANDESTINO Czech Republic (2008): Drbohlav, Dušan, Lachmanová, Lenka, Country report Czech Republic: Undocumented Migration Counting the Uncountable. Data and Trends across Europe, final version, November 2008.  </t>
  </si>
  <si>
    <t xml:space="preserve">CLANDESTINO France (2008): Courau, Henri, Country report France: Undocumented Migration Counting the Uncountable. Data and Trends across Europe, final version, December 2008.  </t>
  </si>
  <si>
    <t xml:space="preserve">CLANDESTINO Greece (2008): Maroukis, Thanos, Country report Greece: Undocumented Migration Counting the Uncountable. Data and Trends across Europe, final version, December 2008.  </t>
  </si>
  <si>
    <t xml:space="preserve">CLANDESTINO Hungary (2008): Futo, Peter, Country report Hungary: Undocumented Migration Counting the Uncountable. Data and Trends across Europe, final version, December 2008.  </t>
  </si>
  <si>
    <t xml:space="preserve">CLANDESTINO Italy (2008): Fasani, Francesco, Country report Italy: Undocumented Migration Counting the Uncountable. Data and Trends across Europe, final version, August 2008.  </t>
  </si>
  <si>
    <t xml:space="preserve">CLANDESTINO Poland (2008): Iglicka, Krystyna, Gmaj, Katarzyna, Country report Poland: Undocumented Migration Counting the Uncountable. Data and Trends across Europe, final version, November 2008.  </t>
  </si>
  <si>
    <t xml:space="preserve">CLANDESTINO Slovakia (2008): Divinsky, Boris, Country report Slovakia: Undocumented Migration Counting the Uncountable. Data and Trends across Europe, final version, December 2008.  </t>
  </si>
  <si>
    <t xml:space="preserve">CLANDESTINO Spain (2008): Gonzalez-Enquirez, Maria, Country report Spain: Undocumented Migration Counting the Uncountable. Data and Trends across Europe, final version, September 2008.  </t>
  </si>
  <si>
    <t>POLITIS Sweden (2005): Benito, Miguel, Active Civic Participation of Immigrants in Sweden, http://www.POLITIS europe.uni-oldenburg.de/download/Sweden.pdf</t>
  </si>
  <si>
    <t>Pospíchalová, Adéla (2006): Rozhovor s Lucií Sládkovou: Čeští zaměstnavatelé si zvykli zaměstnávat neregulérní migranty (Interview with Lucie Sládková: Czech Employers Are Used to Employ Irregular Migrants). Migraceonline.cz. (online), http://www.migraceonline.cz/e-knihovna/?x=1955139.</t>
  </si>
  <si>
    <t>Migration Watch UK (2005): The illegal migrant population in the UK, 28 July 2005, http://www.migrationwatchuk.co.uk/Briefingpapers/migration_trends/illegal_migrant_pop_in_uk.asp</t>
  </si>
  <si>
    <t>Minimum: academic expert estimate (Düvell 2007:351); Maximum: think tank estimate (Migration Watch UK 2005)</t>
  </si>
  <si>
    <t>For the minimum estimate Düvell (2007:351) adjusted a previous residual-method estimate by Woodbridge (2005) to take into account the EU enlargement in 2004. The maximum estimate is an adjustment of the same aforementioned estimate, taking native irregular children and rejected asylum seekers into account (Migration Watch UK 2005).</t>
  </si>
  <si>
    <t>Explanations of country estimates</t>
  </si>
  <si>
    <t>Alt, Jörg (2004): Anlage 4: Größenschätzung für Deutschland (aktualisierte Version). Unv. Ms.., http://www.joerg-alt.de/Publikationen/Materialanlagen/materialanlagen.html), Download: 11.11.2008.</t>
  </si>
  <si>
    <t>Fonseca, Lucinda, Malheiros, Jorge Macaista, Silva, Sandra (2005): Portugal, In Niessen Jan, Schibel, Yongmi, Thompson, Cressida (eds.), Current Immigration Debates in Europe: A Publication of the European Migration Dialogue, http://www.migpolgroup.com/multiattachments/3011/DocumentName/EMD_Portugal_2005.pdf, 17 March 2008</t>
  </si>
  <si>
    <t>POLITIS Finland (2005): Sagne, Silvain, Sakswela, Sanna and Niklas Wilhelmsson, Active Civic Participation of Immigrants in Finland, http://www.POLITIS europe.uni-oldenburg.de/download/Finland.pdf.</t>
  </si>
  <si>
    <t>POLITIS Cyprus (2005):Trimikliniotis, Nicos, Demetriou, Corina, Active Civic Participation of Immigrants in Cyprus, http://www.POLITIS europe.uni-oldenburg.de/download/Cyprus.pdf.</t>
  </si>
  <si>
    <t>POLITIS Estonia (2005): Lagerspetz, Mikko: Active Civic Participation of Immigrants in Estonia, http://www.POLITIS europe.uni-oldenburg.de/download/Estonia.pdf.</t>
  </si>
  <si>
    <t>UWT Denmark (2007): Roskilde University, Country Report Denmark: Work package 2, http://www.undocumentedmigrants.eu/londonmet/library/s15990_3.pdf.</t>
  </si>
  <si>
    <t>Ministry expert estimate (Commission 2006:43)</t>
  </si>
  <si>
    <t>This estimate was stated in a hearing towards a parliamentary commission (Commission 2006:43) by the Minister of the Interior, Nicolas Sarkozy. The minimum estimate is derived from medical aid statistics. The maximum is derived from ministerial considerations of border and internal flow data. Note: Foreign population refers to 2006 data, as 2005 data is not available.</t>
  </si>
  <si>
    <t>Commission (2006): Commission d’enquête sur l’immigration clandestine (1) Rapport remis à Monsieur le Président du Sénat le 6 avril 2006. Senat No. 300 (Georges Othily and François-Noël Buffet, Rapporteur) http://www.senat.fr/rap/r05-300-1/r05-300-1.html</t>
  </si>
  <si>
    <t>Quality of estimates</t>
  </si>
  <si>
    <t>low</t>
  </si>
  <si>
    <t>medium</t>
  </si>
  <si>
    <t>high</t>
  </si>
  <si>
    <t>quality of estimates</t>
  </si>
  <si>
    <t>The classification of estimates into three quality classes follows standards of good scientific work and pertains to the documentation, reliability and validity of an estimate: high quality (in green); medium quality (in yellow); low quality (in orange). Details about the quality assessment, including examples, can be found in Vogel and Kovacheva (2008).</t>
  </si>
  <si>
    <t xml:space="preserve">Academic expert estimate (UWT Denmark 2007:24)  </t>
  </si>
  <si>
    <t>European Union 25</t>
  </si>
  <si>
    <t>For the aggregation of country estimates into EU estimate, we used adjustment factors to account for differences in the definition of irregular residents or the scope of the estimate. The inclusion and adjusment rules are explained in Kovacheva and Vogel (2009) and Vogel, Kovacheva and Prescott (2009, to be submitted for a special issue of International Migration).</t>
  </si>
  <si>
    <t>inclusion and adjustment rules</t>
  </si>
  <si>
    <t>Vogel, Dita, Kovacheva, Vesela, Prescott, Hannah (2009): How many irregular migrants are living in the European Union - counting the uncountable, comparing the uncomparable?, to be submitted for a special issue of International Migration.</t>
  </si>
  <si>
    <t>Academic expert estimate with multiplier method based on police apprehension data (Vogel 2009)</t>
  </si>
  <si>
    <t>The estimate is based on multipliers derived from police apprehension data (Vogel 2009). The minimum is calculated under the assumption that irregular residents are at least as much represented in the foreign national population as in the police statistics, if residence related crime is excluded from the analysis. The maximum is calculated under the assumption that irregular residents are overrepresented in crime statistics compared to German citizens.</t>
  </si>
  <si>
    <t xml:space="preserve">The estimate is based on multipliers derived from police apprehension data (Jandl 2009). The minimum is calculated under the assumption that irregular residents are at least as much represented in the foreign national population as in the police statistics, if residence related crime is excluded from the analysis. The maximum is calculated under the assumption that irregular residents are overrepresented in crime statistics compared to Austrian citizens. </t>
  </si>
  <si>
    <t>Academic expert estimate with multiplier method based on police apprehension data (Jandl 2009)</t>
  </si>
  <si>
    <t xml:space="preserve">Minimum estimate for non-European third country nationals quoted from a capture-recapture study using adjusted police apprehension data (van der Heyden 2006:26). As the estimate excludes Eastern Europeans, HWWI team adjusted the maximum estimate: the HWWI team added  irregular migrants from Eastern Europe under the assumption that 32% of the irregular foreign population are of Eastern European origin, as suggested by police apprehension data for 2005-2006 quoted in van der Leun and Illies (2008:26). </t>
  </si>
  <si>
    <t xml:space="preserve">Jandl, Michael (2009): A multiplier estimate of the illegally resident third-country national population in Austria based on crime suspect data, Hamburg Institute of International Economics (HWWI), Database on Irregular Migration, Working paper No.2, http://www.irregular-migration.hwwi.net/Working_papers.6113.0.html.  </t>
  </si>
  <si>
    <t xml:space="preserve">Vogel, Dita (2009): How many irregular residents are there in Germany? Estimates on the basis of police criminal statistics, Hamburg Institute of International Economics (HWWI), Database on Irregular Migration, Working paper No.3, http://www.irregular-migration.hwwi.net/Working_papers.6113.0.html.  </t>
  </si>
  <si>
    <t xml:space="preserve">Vogel, Dita, Kovacheva, Vesela (2008): Classification report: Quality assessment of estimates on stocks of irregular migrants, Hamburg Institute of International Economics (HWWI), Database on Irregular Migration, Working paper No.1, http://www.irregular-migration.hwwi.net/Working_papers.6113.0.html.  </t>
  </si>
  <si>
    <t>Korczyńska, Joanna, Duszczyk, Maciej (2005): Zapotrzebowanie na pracę cudzoziemców  w Polsce, ISP, Warszawa.</t>
  </si>
  <si>
    <t xml:space="preserve">van Meeteren, Masja, van San, Marion, Engbersen, Godfried (2007): Irreguliere immigranten in België, Inbedding, uitsluiting en criminaliteit, Erasmus Universiteit Rotterdam. </t>
  </si>
  <si>
    <t>Minimum: number of applications in the regularisation programme; maximum: academic expert estimate based on residual method (CLANDESTINO Spain 2008:24)</t>
  </si>
  <si>
    <t xml:space="preserve">Minimum: academic expert estimate for 2007; maximum: academic expert estimate of 50 000 (CLANDESTINO Hungary 2008:36); adjusted by HWWI </t>
  </si>
  <si>
    <t xml:space="preserve">The minimum estimate is based on migration expert estimates in the frame of panel discussion 2008 on illegal migration in the IDEA project. The maximum estimate is based on review of different estimates and indicators. Boths are made for 2007 and quoted in CLANDESTINO Hungary (2008:36). HWWI adjusted the 2007 estimates for 2005 to account for citizens who were not irregular in 2007 but who would have been in 2005. An estimated number of irregularly residing Romanians is added. For the minimum estimate, 14% of applicants in the regularisation programme in 2004 is taken as an indicator CLANDESTINO Hungary (2008:102). For the maximum estimate, the percentage of Romanian nationals in the total foreign population in 2005 (55%) is taken as an indicator CLANDESTINO Hungary (2008:66).  </t>
  </si>
  <si>
    <t>European Union 15</t>
  </si>
  <si>
    <t>Estimates of IFR</t>
  </si>
  <si>
    <t>EU</t>
  </si>
  <si>
    <t>Aggregated estimates 2005</t>
  </si>
  <si>
    <t>Aggregated EU estimate calculated from the country estimates below</t>
  </si>
  <si>
    <t>Basis of the aggregated estimates</t>
  </si>
  <si>
    <t>Suggested quotation: Vogel, D., Kovacheva, V. (2009b): Calculation table of EU estimate 2005, last change 30 September 2009, Annex 2 to Kovacheva, V., Vogel, D. (2009): The size of the irregular foreign resident population in the European Union in 2002, 2005 and 2008: aggregated estimates, Hamburg Institute of International Economics (HWWI), Database on Irregular Migration, Working paper No.4.</t>
  </si>
  <si>
    <r>
      <rPr>
        <b/>
        <sz val="11"/>
        <color indexed="8"/>
        <rFont val="Calibri"/>
        <family val="2"/>
      </rPr>
      <t>Irregular migration in the European Union in 2005:</t>
    </r>
    <r>
      <rPr>
        <sz val="11"/>
        <color theme="1"/>
        <rFont val="Calibri"/>
        <family val="2"/>
      </rPr>
      <t xml:space="preserve">
This table presents an estimation of the population of irregular foreign residents in the European Union in 2005. It is based on a collection and rough adjustment of country estimates aggregated into a EU estimate. For more information, see:</t>
    </r>
  </si>
  <si>
    <t xml:space="preserve">Kovacheva, Vesela, Vogel, Dita (2009): The size of the irregular foreign resident population in the European Union in 2002, 2005 and 2008: aggregated estimate, Hamburg Institute of International Economics (HWWI), Database on Irregular Migration, Working paper No.4, http://www.irregular-migration.hwwi.net/Working_papers.6113.0.html.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</si>
</sst>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Red]#,##0"/>
    <numFmt numFmtId="166" formatCode="_-* #,##0\ _€_-;\-* #,##0\ _€_-;_-* &quot;-&quot;??\ _€_-;_-@_-"/>
    <numFmt numFmtId="167" formatCode="#,##0_ ;\-#,##0\ "/>
  </numFmts>
  <fonts count="39">
    <font>
      <sz val="11"/>
      <color theme="1"/>
      <name val="Calibri"/>
      <family val="2"/>
    </font>
    <font>
      <sz val="11"/>
      <color indexed="8"/>
      <name val="Calibri"/>
      <family val="2"/>
    </font>
    <font>
      <sz val="11"/>
      <name val="Calibri"/>
      <family val="2"/>
    </font>
    <font>
      <b/>
      <sz val="11"/>
      <color indexed="8"/>
      <name val="Calibri"/>
      <family val="2"/>
    </font>
    <font>
      <sz val="11"/>
      <color indexed="10"/>
      <name val="Calibri"/>
      <family val="2"/>
    </font>
    <font>
      <b/>
      <sz val="12"/>
      <color indexed="8"/>
      <name val="Calibri"/>
      <family val="2"/>
    </font>
    <font>
      <b/>
      <sz val="13"/>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medium"/>
      <bottom/>
    </border>
    <border>
      <left style="thin"/>
      <right/>
      <top style="medium"/>
      <bottom style="medium"/>
    </border>
    <border>
      <left style="medium"/>
      <right style="thin"/>
      <top style="medium"/>
      <bottom style="medium"/>
    </border>
    <border>
      <left style="medium"/>
      <right style="thin"/>
      <top style="thin"/>
      <bottom/>
    </border>
    <border>
      <left style="medium"/>
      <right style="thin"/>
      <top/>
      <bottom style="thin"/>
    </border>
    <border>
      <left style="medium"/>
      <right style="thin"/>
      <top/>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bottom style="medium"/>
    </border>
    <border>
      <left style="medium"/>
      <right style="thin"/>
      <top/>
      <bottom/>
    </border>
    <border>
      <left style="thin"/>
      <right style="medium"/>
      <top style="medium"/>
      <bottom/>
    </border>
    <border>
      <left style="thin"/>
      <right style="thin"/>
      <top style="thin"/>
      <bottom style="medium"/>
    </border>
    <border>
      <left style="medium"/>
      <right/>
      <top/>
      <bottom style="medium"/>
    </border>
    <border>
      <left style="thin"/>
      <right style="medium"/>
      <top/>
      <bottom/>
    </border>
    <border>
      <left/>
      <right style="medium"/>
      <top style="medium"/>
      <bottom/>
    </border>
    <border>
      <left/>
      <right style="medium"/>
      <top/>
      <bottom/>
    </border>
    <border>
      <left/>
      <right style="thin"/>
      <top style="medium"/>
      <bottom style="medium"/>
    </border>
    <border>
      <left style="thin"/>
      <right style="medium"/>
      <top style="medium"/>
      <bottom style="medium"/>
    </border>
    <border>
      <left/>
      <right style="thin"/>
      <top style="thin"/>
      <bottom style="medium"/>
    </border>
    <border>
      <left/>
      <right style="medium"/>
      <top style="thin"/>
      <bottom style="thin"/>
    </border>
    <border>
      <left style="medium"/>
      <right style="medium"/>
      <top style="medium"/>
      <bottom style="thin"/>
    </border>
    <border>
      <left style="thin"/>
      <right style="thin"/>
      <top style="thin"/>
      <bottom/>
    </border>
    <border>
      <left style="thin"/>
      <right style="thin"/>
      <top/>
      <bottom style="medium"/>
    </border>
    <border>
      <left style="thin"/>
      <right/>
      <top style="medium"/>
      <bottom style="thin"/>
    </border>
    <border>
      <left style="thin"/>
      <right style="thin"/>
      <top/>
      <bottom style="thin"/>
    </border>
    <border>
      <left/>
      <right style="medium"/>
      <top style="thin"/>
      <bottom style="medium"/>
    </border>
    <border>
      <left style="thick"/>
      <right style="thick"/>
      <top style="thick"/>
      <bottom style="thick"/>
    </border>
    <border>
      <left style="medium"/>
      <right style="medium"/>
      <top style="thick"/>
      <bottom style="thin"/>
    </border>
    <border>
      <left style="medium"/>
      <right style="medium"/>
      <top style="thin"/>
      <bottom/>
    </border>
    <border>
      <left/>
      <right style="thin"/>
      <top/>
      <bottom/>
    </border>
    <border>
      <left style="thin"/>
      <right/>
      <top/>
      <bottom/>
    </border>
    <border>
      <left style="medium"/>
      <right style="medium"/>
      <top/>
      <botto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medium"/>
      <top/>
      <bottom style="medium"/>
    </border>
    <border>
      <left/>
      <right/>
      <top style="medium"/>
      <bottom style="thin"/>
    </border>
    <border>
      <left/>
      <right style="thin"/>
      <top style="medium"/>
      <bottom style="thin"/>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171">
    <xf numFmtId="0" fontId="0"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0" fillId="0" borderId="12" xfId="0" applyBorder="1" applyAlignment="1">
      <alignment/>
    </xf>
    <xf numFmtId="0" fontId="3" fillId="0" borderId="13" xfId="0" applyFont="1" applyBorder="1" applyAlignment="1">
      <alignment/>
    </xf>
    <xf numFmtId="3" fontId="0" fillId="0" borderId="14" xfId="0" applyNumberFormat="1" applyFont="1" applyBorder="1" applyAlignment="1">
      <alignment/>
    </xf>
    <xf numFmtId="3" fontId="2" fillId="0" borderId="14" xfId="0" applyNumberFormat="1" applyFont="1" applyFill="1" applyBorder="1" applyAlignment="1">
      <alignment horizontal="center" wrapText="1"/>
    </xf>
    <xf numFmtId="0" fontId="3" fillId="0" borderId="15" xfId="0" applyFont="1" applyBorder="1" applyAlignment="1">
      <alignment/>
    </xf>
    <xf numFmtId="0" fontId="0" fillId="0" borderId="16" xfId="0" applyBorder="1" applyAlignment="1">
      <alignment/>
    </xf>
    <xf numFmtId="0" fontId="0" fillId="0" borderId="12" xfId="0" applyBorder="1" applyAlignment="1">
      <alignment/>
    </xf>
    <xf numFmtId="0" fontId="5" fillId="0" borderId="17" xfId="0" applyFont="1" applyBorder="1" applyAlignment="1">
      <alignment/>
    </xf>
    <xf numFmtId="0" fontId="5" fillId="0" borderId="13" xfId="0" applyFont="1" applyFill="1" applyBorder="1" applyAlignment="1">
      <alignment/>
    </xf>
    <xf numFmtId="0" fontId="5" fillId="0" borderId="17" xfId="0" applyFont="1" applyFill="1" applyBorder="1" applyAlignment="1">
      <alignment/>
    </xf>
    <xf numFmtId="3" fontId="1" fillId="33" borderId="14" xfId="41" applyNumberFormat="1" applyFont="1" applyFill="1" applyBorder="1" applyAlignment="1">
      <alignment/>
    </xf>
    <xf numFmtId="0" fontId="0" fillId="33" borderId="14" xfId="0"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0" fillId="0" borderId="18" xfId="0" applyBorder="1" applyAlignment="1">
      <alignment/>
    </xf>
    <xf numFmtId="3" fontId="0" fillId="34" borderId="19" xfId="0" applyNumberFormat="1" applyFont="1" applyFill="1" applyBorder="1" applyAlignment="1">
      <alignment horizontal="left" wrapText="1"/>
    </xf>
    <xf numFmtId="165" fontId="2" fillId="0" borderId="20" xfId="0" applyNumberFormat="1" applyFont="1" applyFill="1" applyBorder="1" applyAlignment="1">
      <alignment horizontal="left"/>
    </xf>
    <xf numFmtId="3" fontId="0" fillId="0" borderId="20" xfId="0" applyNumberFormat="1" applyFont="1" applyBorder="1" applyAlignment="1">
      <alignment horizontal="left"/>
    </xf>
    <xf numFmtId="3" fontId="0" fillId="0" borderId="19" xfId="0" applyNumberFormat="1" applyFont="1" applyBorder="1" applyAlignment="1">
      <alignment horizontal="left"/>
    </xf>
    <xf numFmtId="3" fontId="2" fillId="0" borderId="20" xfId="0" applyNumberFormat="1" applyFont="1" applyBorder="1" applyAlignment="1">
      <alignment horizontal="left" wrapText="1"/>
    </xf>
    <xf numFmtId="0" fontId="0" fillId="0" borderId="0" xfId="0" applyAlignment="1">
      <alignment wrapText="1"/>
    </xf>
    <xf numFmtId="0" fontId="0" fillId="0" borderId="0" xfId="0" applyNumberFormat="1" applyAlignment="1">
      <alignment horizontal="left" vertical="center" wrapText="1" shrinkToFit="1"/>
    </xf>
    <xf numFmtId="0" fontId="4" fillId="0" borderId="0" xfId="0" applyFont="1" applyAlignment="1">
      <alignment/>
    </xf>
    <xf numFmtId="0" fontId="3" fillId="0" borderId="21" xfId="0" applyFont="1" applyBorder="1" applyAlignment="1">
      <alignment horizontal="center"/>
    </xf>
    <xf numFmtId="0" fontId="3" fillId="0" borderId="21" xfId="0" applyNumberFormat="1" applyFont="1" applyBorder="1" applyAlignment="1">
      <alignment horizontal="left" vertical="center" wrapText="1" shrinkToFit="1"/>
    </xf>
    <xf numFmtId="0" fontId="0" fillId="0" borderId="22" xfId="0" applyNumberFormat="1" applyBorder="1" applyAlignment="1">
      <alignment horizontal="left" vertical="center" wrapText="1" shrinkToFit="1"/>
    </xf>
    <xf numFmtId="0" fontId="29" fillId="0" borderId="23" xfId="48" applyBorder="1" applyAlignment="1" applyProtection="1">
      <alignment/>
      <protection/>
    </xf>
    <xf numFmtId="0" fontId="0" fillId="0" borderId="23" xfId="0" applyNumberFormat="1" applyBorder="1" applyAlignment="1">
      <alignment horizontal="left" vertical="center" wrapText="1" shrinkToFit="1"/>
    </xf>
    <xf numFmtId="0" fontId="29" fillId="0" borderId="24" xfId="48" applyBorder="1" applyAlignment="1" applyProtection="1">
      <alignment/>
      <protection/>
    </xf>
    <xf numFmtId="0" fontId="0" fillId="0" borderId="24" xfId="0" applyNumberFormat="1" applyBorder="1" applyAlignment="1">
      <alignment horizontal="left" vertical="center" wrapText="1" shrinkToFit="1"/>
    </xf>
    <xf numFmtId="0" fontId="29" fillId="0" borderId="0" xfId="48" applyAlignment="1" applyProtection="1">
      <alignment/>
      <protection/>
    </xf>
    <xf numFmtId="0" fontId="29" fillId="0" borderId="0" xfId="48" applyFill="1" applyBorder="1" applyAlignment="1" applyProtection="1">
      <alignment/>
      <protection/>
    </xf>
    <xf numFmtId="0" fontId="0" fillId="0" borderId="25" xfId="0" applyBorder="1" applyAlignment="1">
      <alignment/>
    </xf>
    <xf numFmtId="0" fontId="0" fillId="0" borderId="23" xfId="0" applyNumberFormat="1" applyBorder="1" applyAlignment="1">
      <alignment horizontal="left" vertical="top" wrapText="1" shrinkToFit="1"/>
    </xf>
    <xf numFmtId="0" fontId="2" fillId="0" borderId="23" xfId="0" applyNumberFormat="1" applyFont="1" applyBorder="1" applyAlignment="1">
      <alignment horizontal="left" vertical="center" wrapText="1" shrinkToFit="1"/>
    </xf>
    <xf numFmtId="0" fontId="3" fillId="0" borderId="13" xfId="0" applyFont="1" applyFill="1" applyBorder="1" applyAlignment="1">
      <alignment/>
    </xf>
    <xf numFmtId="0" fontId="29" fillId="0" borderId="18" xfId="48" applyBorder="1" applyAlignment="1" applyProtection="1">
      <alignment/>
      <protection/>
    </xf>
    <xf numFmtId="165" fontId="0" fillId="0" borderId="26" xfId="0" applyNumberFormat="1" applyBorder="1" applyAlignment="1">
      <alignment horizontal="left"/>
    </xf>
    <xf numFmtId="0" fontId="29" fillId="0" borderId="27" xfId="48" applyBorder="1" applyAlignment="1" applyProtection="1">
      <alignment/>
      <protection/>
    </xf>
    <xf numFmtId="0" fontId="0" fillId="0" borderId="26" xfId="0" applyBorder="1" applyAlignment="1">
      <alignment/>
    </xf>
    <xf numFmtId="0" fontId="0" fillId="0" borderId="28" xfId="0" applyBorder="1" applyAlignment="1">
      <alignment/>
    </xf>
    <xf numFmtId="0" fontId="5" fillId="0" borderId="29" xfId="0" applyFont="1" applyBorder="1" applyAlignment="1">
      <alignment/>
    </xf>
    <xf numFmtId="0" fontId="29" fillId="0" borderId="30" xfId="48" applyBorder="1" applyAlignment="1" applyProtection="1">
      <alignment/>
      <protection/>
    </xf>
    <xf numFmtId="0" fontId="29" fillId="0" borderId="31" xfId="48" applyBorder="1" applyAlignment="1" applyProtection="1">
      <alignment/>
      <protection/>
    </xf>
    <xf numFmtId="0" fontId="29" fillId="0" borderId="32" xfId="48" applyBorder="1" applyAlignment="1" applyProtection="1">
      <alignment/>
      <protection/>
    </xf>
    <xf numFmtId="0" fontId="0" fillId="0" borderId="33" xfId="0" applyBorder="1" applyAlignment="1">
      <alignment/>
    </xf>
    <xf numFmtId="0" fontId="0" fillId="0" borderId="33" xfId="0" applyBorder="1" applyAlignment="1">
      <alignment/>
    </xf>
    <xf numFmtId="0" fontId="29" fillId="0" borderId="34" xfId="48" applyBorder="1" applyAlignment="1" applyProtection="1">
      <alignment/>
      <protection/>
    </xf>
    <xf numFmtId="0" fontId="0" fillId="0" borderId="35" xfId="0" applyBorder="1" applyAlignment="1">
      <alignment/>
    </xf>
    <xf numFmtId="3" fontId="0" fillId="0" borderId="20" xfId="0" applyNumberFormat="1" applyBorder="1" applyAlignment="1">
      <alignment horizontal="left"/>
    </xf>
    <xf numFmtId="0" fontId="2" fillId="0" borderId="36" xfId="0" applyFont="1" applyFill="1" applyBorder="1" applyAlignment="1">
      <alignment vertical="top" wrapText="1" shrinkToFit="1"/>
    </xf>
    <xf numFmtId="0" fontId="29" fillId="0" borderId="37" xfId="48" applyBorder="1" applyAlignment="1" applyProtection="1">
      <alignment/>
      <protection/>
    </xf>
    <xf numFmtId="0" fontId="2" fillId="0" borderId="0" xfId="0" applyFont="1" applyFill="1" applyBorder="1" applyAlignment="1">
      <alignment vertical="top" wrapText="1" shrinkToFit="1"/>
    </xf>
    <xf numFmtId="9" fontId="1" fillId="0" borderId="38" xfId="51" applyNumberFormat="1" applyFont="1" applyBorder="1" applyAlignment="1">
      <alignment/>
    </xf>
    <xf numFmtId="9" fontId="1" fillId="0" borderId="39" xfId="51" applyNumberFormat="1" applyFont="1" applyBorder="1" applyAlignment="1">
      <alignment/>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0" fillId="0" borderId="0" xfId="0" applyBorder="1" applyAlignment="1">
      <alignment wrapText="1"/>
    </xf>
    <xf numFmtId="166" fontId="1" fillId="33" borderId="14" xfId="41" applyNumberFormat="1" applyFont="1" applyFill="1" applyBorder="1" applyAlignment="1">
      <alignment horizontal="right" wrapText="1"/>
    </xf>
    <xf numFmtId="0" fontId="0" fillId="33" borderId="14" xfId="0" applyFont="1" applyFill="1" applyBorder="1" applyAlignment="1">
      <alignment horizontal="center" wrapText="1"/>
    </xf>
    <xf numFmtId="166" fontId="1" fillId="33" borderId="40" xfId="41" applyNumberFormat="1" applyFont="1" applyFill="1" applyBorder="1" applyAlignment="1">
      <alignment horizontal="right" wrapText="1"/>
    </xf>
    <xf numFmtId="0" fontId="0" fillId="33" borderId="14" xfId="0" applyFont="1" applyFill="1" applyBorder="1" applyAlignment="1">
      <alignment horizontal="right" wrapText="1"/>
    </xf>
    <xf numFmtId="166" fontId="1" fillId="33" borderId="14" xfId="41" applyNumberFormat="1" applyFont="1" applyFill="1" applyBorder="1" applyAlignment="1">
      <alignment horizontal="center" wrapText="1"/>
    </xf>
    <xf numFmtId="3" fontId="1" fillId="33" borderId="14" xfId="41" applyNumberFormat="1" applyFont="1" applyFill="1" applyBorder="1" applyAlignment="1">
      <alignment horizontal="right"/>
    </xf>
    <xf numFmtId="3" fontId="0" fillId="33" borderId="14" xfId="0" applyNumberFormat="1" applyFont="1" applyFill="1" applyBorder="1" applyAlignment="1">
      <alignment horizontal="right"/>
    </xf>
    <xf numFmtId="3" fontId="1" fillId="33" borderId="40" xfId="41" applyNumberFormat="1" applyFont="1" applyFill="1" applyBorder="1" applyAlignment="1">
      <alignment horizontal="right"/>
    </xf>
    <xf numFmtId="3" fontId="0" fillId="33" borderId="14" xfId="0" applyNumberFormat="1" applyFont="1" applyFill="1" applyBorder="1" applyAlignment="1">
      <alignment/>
    </xf>
    <xf numFmtId="3" fontId="1" fillId="33" borderId="40" xfId="41" applyNumberFormat="1" applyFont="1" applyFill="1" applyBorder="1" applyAlignment="1">
      <alignment/>
    </xf>
    <xf numFmtId="167" fontId="1" fillId="33" borderId="14" xfId="41" applyNumberFormat="1" applyFont="1" applyFill="1" applyBorder="1" applyAlignment="1">
      <alignment horizontal="right" wrapText="1"/>
    </xf>
    <xf numFmtId="167" fontId="1" fillId="33" borderId="14" xfId="41" applyNumberFormat="1" applyFont="1" applyFill="1" applyBorder="1" applyAlignment="1">
      <alignment horizontal="center" wrapText="1"/>
    </xf>
    <xf numFmtId="167" fontId="1" fillId="33" borderId="40" xfId="41" applyNumberFormat="1" applyFont="1" applyFill="1" applyBorder="1" applyAlignment="1">
      <alignment horizontal="right" wrapText="1"/>
    </xf>
    <xf numFmtId="3" fontId="0" fillId="33" borderId="40" xfId="0" applyNumberFormat="1" applyFont="1" applyFill="1" applyBorder="1" applyAlignment="1">
      <alignment/>
    </xf>
    <xf numFmtId="166" fontId="1" fillId="35" borderId="14" xfId="41" applyNumberFormat="1" applyFont="1" applyFill="1" applyBorder="1" applyAlignment="1">
      <alignment horizontal="right" wrapText="1"/>
    </xf>
    <xf numFmtId="3" fontId="1" fillId="35" borderId="14" xfId="41" applyNumberFormat="1" applyFont="1" applyFill="1" applyBorder="1" applyAlignment="1">
      <alignment horizontal="right"/>
    </xf>
    <xf numFmtId="3" fontId="0" fillId="35" borderId="41" xfId="0" applyNumberFormat="1" applyFont="1" applyFill="1" applyBorder="1" applyAlignment="1">
      <alignment horizontal="right" wrapText="1"/>
    </xf>
    <xf numFmtId="0" fontId="0" fillId="35" borderId="14" xfId="0" applyFill="1" applyBorder="1" applyAlignment="1">
      <alignment/>
    </xf>
    <xf numFmtId="3" fontId="0" fillId="35" borderId="14" xfId="0" applyNumberFormat="1" applyFont="1" applyFill="1" applyBorder="1" applyAlignment="1">
      <alignment horizontal="right" wrapText="1"/>
    </xf>
    <xf numFmtId="0" fontId="0" fillId="0" borderId="42" xfId="0" applyNumberFormat="1" applyFill="1" applyBorder="1" applyAlignment="1">
      <alignment horizontal="left" vertical="center" wrapText="1" shrinkToFit="1"/>
    </xf>
    <xf numFmtId="0" fontId="29" fillId="0" borderId="21" xfId="48" applyBorder="1" applyAlignment="1" applyProtection="1">
      <alignment/>
      <protection/>
    </xf>
    <xf numFmtId="0" fontId="3" fillId="0" borderId="43" xfId="0" applyFont="1" applyBorder="1" applyAlignment="1">
      <alignment/>
    </xf>
    <xf numFmtId="0" fontId="0" fillId="0" borderId="23" xfId="0" applyBorder="1" applyAlignment="1">
      <alignment wrapText="1"/>
    </xf>
    <xf numFmtId="0" fontId="2" fillId="0" borderId="23" xfId="0" applyFont="1" applyBorder="1" applyAlignment="1">
      <alignment wrapText="1"/>
    </xf>
    <xf numFmtId="0" fontId="0" fillId="0" borderId="23" xfId="0" applyFont="1" applyBorder="1" applyAlignment="1">
      <alignment horizontal="justify" wrapText="1"/>
    </xf>
    <xf numFmtId="0" fontId="0" fillId="0" borderId="24" xfId="0" applyBorder="1" applyAlignment="1">
      <alignment wrapText="1"/>
    </xf>
    <xf numFmtId="0" fontId="2" fillId="0" borderId="23" xfId="0" applyFont="1" applyFill="1" applyBorder="1" applyAlignment="1">
      <alignment wrapText="1"/>
    </xf>
    <xf numFmtId="0" fontId="0" fillId="0" borderId="44" xfId="0" applyBorder="1" applyAlignment="1">
      <alignment wrapText="1"/>
    </xf>
    <xf numFmtId="3" fontId="2" fillId="35" borderId="14" xfId="0" applyNumberFormat="1" applyFont="1" applyFill="1" applyBorder="1" applyAlignment="1">
      <alignment horizontal="right" wrapText="1"/>
    </xf>
    <xf numFmtId="0" fontId="2" fillId="0" borderId="45" xfId="0" applyFont="1" applyFill="1" applyBorder="1" applyAlignment="1">
      <alignment wrapText="1"/>
    </xf>
    <xf numFmtId="0" fontId="0" fillId="33" borderId="0" xfId="0" applyFill="1" applyBorder="1" applyAlignment="1">
      <alignment wrapText="1"/>
    </xf>
    <xf numFmtId="0" fontId="0" fillId="35" borderId="0" xfId="0" applyFill="1" applyBorder="1" applyAlignment="1">
      <alignment wrapText="1"/>
    </xf>
    <xf numFmtId="0" fontId="0" fillId="36" borderId="46" xfId="0" applyFill="1" applyBorder="1" applyAlignment="1">
      <alignment wrapText="1"/>
    </xf>
    <xf numFmtId="0" fontId="29" fillId="0" borderId="47" xfId="48" applyBorder="1" applyAlignment="1" applyProtection="1">
      <alignment wrapText="1"/>
      <protection/>
    </xf>
    <xf numFmtId="3" fontId="0" fillId="35" borderId="40" xfId="0" applyNumberFormat="1" applyFont="1" applyFill="1" applyBorder="1" applyAlignment="1">
      <alignment horizontal="right" wrapText="1"/>
    </xf>
    <xf numFmtId="3" fontId="2" fillId="35" borderId="40" xfId="0" applyNumberFormat="1" applyFont="1" applyFill="1" applyBorder="1" applyAlignment="1">
      <alignment horizontal="right" wrapText="1"/>
    </xf>
    <xf numFmtId="0" fontId="29" fillId="0" borderId="48" xfId="48" applyBorder="1" applyAlignment="1" applyProtection="1">
      <alignment/>
      <protection/>
    </xf>
    <xf numFmtId="0" fontId="0" fillId="0" borderId="49" xfId="0" applyNumberFormat="1" applyFill="1" applyBorder="1" applyAlignment="1">
      <alignment horizontal="left" vertical="center" wrapText="1" shrinkToFit="1"/>
    </xf>
    <xf numFmtId="0" fontId="0" fillId="0" borderId="21" xfId="0" applyBorder="1" applyAlignment="1">
      <alignment/>
    </xf>
    <xf numFmtId="0" fontId="29" fillId="0" borderId="21" xfId="48" applyBorder="1" applyAlignment="1" applyProtection="1">
      <alignment wrapText="1"/>
      <protection/>
    </xf>
    <xf numFmtId="0" fontId="0" fillId="0" borderId="21" xfId="0" applyNumberFormat="1" applyBorder="1" applyAlignment="1">
      <alignment horizontal="left" vertical="center" wrapText="1" shrinkToFit="1"/>
    </xf>
    <xf numFmtId="0" fontId="0" fillId="0" borderId="21" xfId="0" applyNumberFormat="1" applyFont="1" applyBorder="1" applyAlignment="1">
      <alignment horizontal="left" vertical="center" wrapText="1" shrinkToFit="1"/>
    </xf>
    <xf numFmtId="0" fontId="2" fillId="0" borderId="48" xfId="0" applyFont="1" applyFill="1" applyBorder="1" applyAlignment="1">
      <alignment wrapText="1"/>
    </xf>
    <xf numFmtId="9" fontId="0" fillId="0" borderId="38" xfId="0" applyNumberFormat="1" applyBorder="1" applyAlignment="1">
      <alignment/>
    </xf>
    <xf numFmtId="9" fontId="0" fillId="0" borderId="39" xfId="0" applyNumberFormat="1" applyBorder="1" applyAlignment="1">
      <alignment/>
    </xf>
    <xf numFmtId="0" fontId="0" fillId="0" borderId="38" xfId="0" applyBorder="1" applyAlignment="1">
      <alignment vertical="top"/>
    </xf>
    <xf numFmtId="0" fontId="0" fillId="0" borderId="41" xfId="0" applyBorder="1" applyAlignment="1">
      <alignment vertical="top"/>
    </xf>
    <xf numFmtId="165" fontId="0" fillId="0" borderId="0" xfId="0" applyNumberFormat="1" applyBorder="1" applyAlignment="1">
      <alignment horizontal="left"/>
    </xf>
    <xf numFmtId="9" fontId="1" fillId="0" borderId="0" xfId="51" applyNumberFormat="1" applyFont="1" applyBorder="1" applyAlignment="1">
      <alignment/>
    </xf>
    <xf numFmtId="9" fontId="0" fillId="0" borderId="0" xfId="0" applyNumberFormat="1" applyBorder="1" applyAlignment="1">
      <alignment/>
    </xf>
    <xf numFmtId="0" fontId="0" fillId="0" borderId="0" xfId="0" applyBorder="1" applyAlignment="1">
      <alignment vertical="top" wrapText="1" shrinkToFit="1"/>
    </xf>
    <xf numFmtId="165" fontId="0" fillId="0" borderId="20" xfId="0" applyNumberFormat="1" applyBorder="1" applyAlignment="1">
      <alignment horizontal="left"/>
    </xf>
    <xf numFmtId="0" fontId="6" fillId="0" borderId="0" xfId="0" applyFont="1" applyAlignment="1">
      <alignment/>
    </xf>
    <xf numFmtId="9" fontId="1" fillId="0" borderId="38" xfId="51" applyNumberFormat="1" applyFont="1" applyBorder="1" applyAlignment="1">
      <alignment/>
    </xf>
    <xf numFmtId="9" fontId="1" fillId="0" borderId="39" xfId="51" applyNumberFormat="1" applyFont="1" applyBorder="1" applyAlignment="1">
      <alignment/>
    </xf>
    <xf numFmtId="0" fontId="0" fillId="0" borderId="50" xfId="0" applyBorder="1" applyAlignment="1">
      <alignment wrapText="1"/>
    </xf>
    <xf numFmtId="0" fontId="0" fillId="0" borderId="51" xfId="0" applyBorder="1" applyAlignment="1">
      <alignment wrapText="1"/>
    </xf>
    <xf numFmtId="0" fontId="0" fillId="0" borderId="52" xfId="0" applyBorder="1" applyAlignment="1">
      <alignment wrapText="1"/>
    </xf>
    <xf numFmtId="0" fontId="29" fillId="0" borderId="47" xfId="48" applyBorder="1" applyAlignment="1" applyProtection="1">
      <alignment/>
      <protection/>
    </xf>
    <xf numFmtId="0" fontId="29" fillId="0" borderId="0" xfId="48" applyBorder="1" applyAlignment="1" applyProtection="1">
      <alignment/>
      <protection/>
    </xf>
    <xf numFmtId="0" fontId="29" fillId="0" borderId="46" xfId="48" applyBorder="1" applyAlignment="1" applyProtection="1">
      <alignment/>
      <protection/>
    </xf>
    <xf numFmtId="0" fontId="29" fillId="0" borderId="53" xfId="48" applyBorder="1" applyAlignment="1" applyProtection="1">
      <alignment/>
      <protection/>
    </xf>
    <xf numFmtId="0" fontId="29" fillId="0" borderId="54" xfId="48" applyBorder="1" applyAlignment="1" applyProtection="1">
      <alignment/>
      <protection/>
    </xf>
    <xf numFmtId="0" fontId="29" fillId="0" borderId="55" xfId="48" applyBorder="1" applyAlignment="1" applyProtection="1">
      <alignment/>
      <protection/>
    </xf>
    <xf numFmtId="0" fontId="5" fillId="34" borderId="27"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0" fillId="0" borderId="40" xfId="0" applyBorder="1" applyAlignment="1">
      <alignment wrapText="1"/>
    </xf>
    <xf numFmtId="0" fontId="0" fillId="0" borderId="57" xfId="0" applyBorder="1" applyAlignment="1">
      <alignment wrapText="1"/>
    </xf>
    <xf numFmtId="0" fontId="0" fillId="0" borderId="58" xfId="0" applyBorder="1" applyAlignment="1">
      <alignment wrapText="1"/>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10" fontId="1" fillId="0" borderId="38" xfId="51" applyNumberFormat="1" applyFont="1" applyBorder="1" applyAlignment="1">
      <alignment/>
    </xf>
    <xf numFmtId="10" fontId="1" fillId="0" borderId="41" xfId="51" applyNumberFormat="1" applyFont="1" applyBorder="1" applyAlignment="1">
      <alignment/>
    </xf>
    <xf numFmtId="10" fontId="1" fillId="0" borderId="38" xfId="51" applyNumberFormat="1" applyFont="1" applyBorder="1" applyAlignment="1">
      <alignment horizontal="right"/>
    </xf>
    <xf numFmtId="0" fontId="0" fillId="0" borderId="41" xfId="0" applyBorder="1" applyAlignment="1">
      <alignment/>
    </xf>
    <xf numFmtId="0" fontId="0" fillId="0" borderId="27" xfId="0" applyBorder="1" applyAlignment="1">
      <alignment vertical="top" wrapText="1" shrinkToFit="1"/>
    </xf>
    <xf numFmtId="0" fontId="0" fillId="0" borderId="30" xfId="0" applyBorder="1" applyAlignment="1">
      <alignment vertical="top" wrapText="1" shrinkToFit="1"/>
    </xf>
    <xf numFmtId="0" fontId="0" fillId="0" borderId="56" xfId="0" applyBorder="1" applyAlignment="1">
      <alignment vertical="top" wrapText="1" shrinkToFit="1"/>
    </xf>
    <xf numFmtId="0" fontId="0" fillId="0" borderId="39" xfId="0" applyBorder="1" applyAlignment="1">
      <alignment/>
    </xf>
    <xf numFmtId="0" fontId="0" fillId="0" borderId="41" xfId="0" applyBorder="1" applyAlignment="1">
      <alignment horizontal="right"/>
    </xf>
    <xf numFmtId="9" fontId="0" fillId="0" borderId="38" xfId="0" applyNumberFormat="1" applyBorder="1" applyAlignment="1">
      <alignment/>
    </xf>
    <xf numFmtId="9" fontId="0" fillId="0" borderId="39" xfId="0" applyNumberFormat="1" applyBorder="1" applyAlignment="1">
      <alignment/>
    </xf>
    <xf numFmtId="0" fontId="0" fillId="0" borderId="38" xfId="0" applyBorder="1" applyAlignment="1">
      <alignment/>
    </xf>
    <xf numFmtId="10" fontId="0" fillId="0" borderId="38" xfId="0" applyNumberFormat="1" applyBorder="1" applyAlignment="1">
      <alignment/>
    </xf>
    <xf numFmtId="10" fontId="0" fillId="0" borderId="41" xfId="0" applyNumberFormat="1" applyBorder="1" applyAlignment="1">
      <alignment/>
    </xf>
    <xf numFmtId="165" fontId="6" fillId="0" borderId="25" xfId="0" applyNumberFormat="1" applyFont="1" applyBorder="1" applyAlignment="1">
      <alignment horizontal="left"/>
    </xf>
    <xf numFmtId="10" fontId="1" fillId="0" borderId="41" xfId="51" applyNumberFormat="1" applyFont="1" applyBorder="1" applyAlignment="1">
      <alignment horizontal="right"/>
    </xf>
    <xf numFmtId="0" fontId="0" fillId="0" borderId="57" xfId="0" applyFont="1" applyBorder="1" applyAlignment="1">
      <alignment wrapText="1"/>
    </xf>
    <xf numFmtId="0" fontId="0" fillId="0" borderId="58" xfId="0" applyFont="1" applyBorder="1" applyAlignment="1">
      <alignment wrapText="1"/>
    </xf>
    <xf numFmtId="9" fontId="1" fillId="0" borderId="38" xfId="51" applyNumberFormat="1" applyFont="1" applyBorder="1" applyAlignment="1">
      <alignment horizontal="right"/>
    </xf>
    <xf numFmtId="9" fontId="1" fillId="0" borderId="39" xfId="51" applyNumberFormat="1" applyFont="1" applyBorder="1" applyAlignment="1">
      <alignment horizontal="right"/>
    </xf>
    <xf numFmtId="0" fontId="0" fillId="0" borderId="30" xfId="0" applyFill="1" applyBorder="1" applyAlignment="1">
      <alignment vertical="top" wrapText="1" shrinkToFit="1"/>
    </xf>
    <xf numFmtId="0" fontId="0" fillId="0" borderId="56" xfId="0" applyFill="1" applyBorder="1" applyAlignment="1">
      <alignment vertical="top" wrapText="1" shrinkToFit="1"/>
    </xf>
    <xf numFmtId="10" fontId="1" fillId="0" borderId="52" xfId="51" applyNumberFormat="1" applyFont="1" applyBorder="1" applyAlignment="1">
      <alignment/>
    </xf>
    <xf numFmtId="164" fontId="1" fillId="0" borderId="52" xfId="51" applyNumberFormat="1" applyFont="1" applyBorder="1" applyAlignment="1">
      <alignment/>
    </xf>
    <xf numFmtId="164" fontId="1" fillId="0" borderId="39" xfId="51" applyNumberFormat="1" applyFont="1" applyBorder="1" applyAlignment="1">
      <alignment/>
    </xf>
    <xf numFmtId="164" fontId="1" fillId="0" borderId="38" xfId="51" applyNumberFormat="1" applyFont="1" applyBorder="1" applyAlignment="1">
      <alignment/>
    </xf>
    <xf numFmtId="164" fontId="0" fillId="0" borderId="38" xfId="0" applyNumberFormat="1" applyBorder="1" applyAlignment="1">
      <alignment/>
    </xf>
    <xf numFmtId="164" fontId="0" fillId="0" borderId="39" xfId="0" applyNumberFormat="1" applyBorder="1" applyAlignment="1">
      <alignment/>
    </xf>
    <xf numFmtId="9" fontId="1" fillId="0" borderId="52" xfId="51" applyNumberFormat="1" applyFont="1" applyBorder="1" applyAlignment="1">
      <alignment/>
    </xf>
    <xf numFmtId="9" fontId="1" fillId="0" borderId="59" xfId="51" applyNumberFormat="1" applyFont="1" applyBorder="1" applyAlignment="1">
      <alignment/>
    </xf>
    <xf numFmtId="0" fontId="2" fillId="0" borderId="30" xfId="0" applyFont="1" applyFill="1" applyBorder="1" applyAlignment="1">
      <alignment vertical="top" wrapText="1" shrinkToFit="1"/>
    </xf>
    <xf numFmtId="0" fontId="2" fillId="0" borderId="30" xfId="0" applyFont="1" applyFill="1" applyBorder="1" applyAlignment="1">
      <alignment vertical="top" wrapText="1" shrinkToFit="1"/>
    </xf>
    <xf numFmtId="0" fontId="2" fillId="0" borderId="56" xfId="0" applyFont="1" applyFill="1" applyBorder="1" applyAlignment="1">
      <alignment vertical="top" wrapText="1" shrinkToFit="1"/>
    </xf>
    <xf numFmtId="0" fontId="2" fillId="0" borderId="0" xfId="48" applyFont="1" applyAlignment="1" applyProtection="1">
      <alignment wrapText="1"/>
      <protection/>
    </xf>
    <xf numFmtId="0" fontId="0" fillId="0" borderId="0" xfId="0" applyAlignment="1">
      <alignment wrapText="1"/>
    </xf>
    <xf numFmtId="0" fontId="0" fillId="0" borderId="38" xfId="0" applyBorder="1" applyAlignment="1">
      <alignment vertical="top"/>
    </xf>
    <xf numFmtId="0" fontId="0" fillId="0" borderId="41" xfId="0" applyBorder="1" applyAlignment="1">
      <alignment vertical="top"/>
    </xf>
    <xf numFmtId="0" fontId="2" fillId="0" borderId="30" xfId="0" applyFont="1" applyBorder="1" applyAlignment="1">
      <alignment vertical="top" wrapText="1" shrinkToFit="1"/>
    </xf>
    <xf numFmtId="0" fontId="2" fillId="0" borderId="56" xfId="0" applyFont="1" applyBorder="1" applyAlignment="1">
      <alignment vertical="top" wrapText="1" shrinkToFi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2"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nnex_re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03"/>
  <sheetViews>
    <sheetView tabSelected="1" view="pageLayout" showRuler="0" workbookViewId="0" topLeftCell="A1">
      <selection activeCell="A23" sqref="A23:E23"/>
    </sheetView>
  </sheetViews>
  <sheetFormatPr defaultColWidth="11.421875" defaultRowHeight="15"/>
  <cols>
    <col min="1" max="1" width="35.421875" style="0" customWidth="1"/>
    <col min="2" max="2" width="10.8515625" style="0" customWidth="1"/>
    <col min="3" max="3" width="18.28125" style="0" hidden="1" customWidth="1"/>
    <col min="4" max="4" width="10.7109375" style="0" customWidth="1"/>
    <col min="5" max="5" width="30.140625" style="0" customWidth="1"/>
    <col min="6" max="6" width="25.421875" style="0" customWidth="1"/>
  </cols>
  <sheetData>
    <row r="1" spans="1:5" ht="76.5" customHeight="1">
      <c r="A1" s="116" t="s">
        <v>147</v>
      </c>
      <c r="B1" s="117"/>
      <c r="C1" s="117"/>
      <c r="D1" s="117"/>
      <c r="E1" s="118"/>
    </row>
    <row r="2" spans="1:5" ht="15">
      <c r="A2" s="94" t="s">
        <v>116</v>
      </c>
      <c r="B2" s="91" t="s">
        <v>117</v>
      </c>
      <c r="C2" s="60"/>
      <c r="D2" s="92" t="s">
        <v>118</v>
      </c>
      <c r="E2" s="93" t="s">
        <v>119</v>
      </c>
    </row>
    <row r="3" spans="1:5" ht="15">
      <c r="A3" s="119" t="s">
        <v>65</v>
      </c>
      <c r="B3" s="120"/>
      <c r="C3" s="120"/>
      <c r="D3" s="120"/>
      <c r="E3" s="121"/>
    </row>
    <row r="4" spans="1:5" ht="15">
      <c r="A4" s="122" t="s">
        <v>64</v>
      </c>
      <c r="B4" s="123"/>
      <c r="C4" s="123"/>
      <c r="D4" s="123"/>
      <c r="E4" s="124"/>
    </row>
    <row r="6" ht="18" thickBot="1">
      <c r="A6" s="113" t="s">
        <v>143</v>
      </c>
    </row>
    <row r="7" spans="1:5" ht="15" customHeight="1">
      <c r="A7" s="130" t="s">
        <v>142</v>
      </c>
      <c r="B7" s="127" t="s">
        <v>141</v>
      </c>
      <c r="C7" s="128"/>
      <c r="D7" s="129"/>
      <c r="E7" s="125" t="s">
        <v>2</v>
      </c>
    </row>
    <row r="8" spans="1:5" ht="18.75" customHeight="1" thickBot="1">
      <c r="A8" s="131"/>
      <c r="B8" s="43" t="s">
        <v>39</v>
      </c>
      <c r="C8" s="43" t="s">
        <v>1</v>
      </c>
      <c r="D8" s="43" t="s">
        <v>40</v>
      </c>
      <c r="E8" s="126"/>
    </row>
    <row r="9" spans="1:5" ht="18.75" customHeight="1" thickBot="1">
      <c r="A9" s="44" t="s">
        <v>123</v>
      </c>
      <c r="B9" s="35"/>
      <c r="C9" s="35"/>
      <c r="D9" s="35"/>
      <c r="E9" s="45" t="s">
        <v>2</v>
      </c>
    </row>
    <row r="10" spans="1:5" ht="18.75" customHeight="1">
      <c r="A10" s="38"/>
      <c r="B10" s="13">
        <f>(B27+B33+B41+B47+B53+B59+B65+B71+B79+B85+B91+B97+B103+B109+B117+B123+B129+B135+B141+B147+B155+B161+B167+B173+B179)</f>
        <v>2363693.8768590223</v>
      </c>
      <c r="C10" s="14"/>
      <c r="D10" s="13">
        <f>(D27+D33+D41+D47+D53+D59+D65+D71+D79+D85+D91+D97+D103+D109+D117+D123+D129+D135+D141+D147+D155+D161+D167+D173+D179)</f>
        <v>5385399.940876595</v>
      </c>
      <c r="E10" s="136" t="s">
        <v>144</v>
      </c>
    </row>
    <row r="11" spans="1:5" ht="18.75" customHeight="1">
      <c r="A11" s="39" t="s">
        <v>28</v>
      </c>
      <c r="B11" s="132">
        <f>B10/A12</f>
        <v>0.005120610072539764</v>
      </c>
      <c r="C11" s="167"/>
      <c r="D11" s="134">
        <f>D10/A12</f>
        <v>0.011666710927284975</v>
      </c>
      <c r="E11" s="137"/>
    </row>
    <row r="12" spans="1:5" ht="18.75" customHeight="1">
      <c r="A12" s="18">
        <v>461603958</v>
      </c>
      <c r="B12" s="133"/>
      <c r="C12" s="168"/>
      <c r="D12" s="147"/>
      <c r="E12" s="137"/>
    </row>
    <row r="13" spans="1:5" ht="18.75" customHeight="1">
      <c r="A13" s="39" t="s">
        <v>31</v>
      </c>
      <c r="B13" s="114">
        <f>B10/$A$14</f>
        <v>0.08946023387718079</v>
      </c>
      <c r="C13" s="141"/>
      <c r="D13" s="114">
        <f>D10/$A$14</f>
        <v>0.2038246758388123</v>
      </c>
      <c r="E13" s="137"/>
    </row>
    <row r="14" spans="1:5" ht="18.75" customHeight="1" thickBot="1">
      <c r="A14" s="40">
        <v>26421727</v>
      </c>
      <c r="B14" s="115"/>
      <c r="C14" s="142"/>
      <c r="D14" s="115"/>
      <c r="E14" s="138"/>
    </row>
    <row r="15" spans="1:5" ht="18.75" customHeight="1" thickBot="1">
      <c r="A15" s="2" t="s">
        <v>140</v>
      </c>
      <c r="B15" s="35"/>
      <c r="C15" s="35"/>
      <c r="D15" s="35"/>
      <c r="E15" s="45" t="s">
        <v>2</v>
      </c>
    </row>
    <row r="16" spans="1:5" ht="18.75" customHeight="1">
      <c r="A16" s="38"/>
      <c r="B16" s="13">
        <f>SUM(B27+B33+B41+B47+B53+B65+B71+B79+B85+B103+B109+B117+B129+B135+B173)</f>
        <v>2236447.9785038102</v>
      </c>
      <c r="C16" s="14"/>
      <c r="D16" s="13">
        <f>SUM(D27+D33+D41+D47+D53+D65+D71+D79+D85+D103+D109+D117+D129+D135+D173)</f>
        <v>4774845.725359922</v>
      </c>
      <c r="E16" s="136" t="s">
        <v>144</v>
      </c>
    </row>
    <row r="17" spans="1:5" ht="18.75" customHeight="1">
      <c r="A17" s="39" t="s">
        <v>28</v>
      </c>
      <c r="B17" s="132">
        <f>B16/A18</f>
        <v>0.005771501382748181</v>
      </c>
      <c r="C17" s="106"/>
      <c r="D17" s="134">
        <f>D16/A18</f>
        <v>0.012322231042798693</v>
      </c>
      <c r="E17" s="137"/>
    </row>
    <row r="18" spans="1:5" ht="18.75" customHeight="1">
      <c r="A18" s="18">
        <f>SUM(A29+A35+A43+A49+A55+A67+A73+A81+A87+A105+A111+A119+A131+A137+A175)</f>
        <v>387498474</v>
      </c>
      <c r="B18" s="135"/>
      <c r="C18" s="107"/>
      <c r="D18" s="140"/>
      <c r="E18" s="137"/>
    </row>
    <row r="19" spans="1:5" ht="18.75" customHeight="1">
      <c r="A19" s="39" t="s">
        <v>31</v>
      </c>
      <c r="B19" s="114">
        <f>B16/$A$14</f>
        <v>0.08464427698097896</v>
      </c>
      <c r="C19" s="104"/>
      <c r="D19" s="114">
        <f>D16/$A$14</f>
        <v>0.18071663995922455</v>
      </c>
      <c r="E19" s="137"/>
    </row>
    <row r="20" spans="1:5" ht="18.75" customHeight="1" thickBot="1">
      <c r="A20" s="112">
        <f>SUM(A31+A37+A45+A51+A57+A69+A75+A83+A89+A107+A113+A121+A133+A139+A177)</f>
        <v>24446299</v>
      </c>
      <c r="B20" s="139"/>
      <c r="C20" s="105"/>
      <c r="D20" s="139"/>
      <c r="E20" s="138"/>
    </row>
    <row r="21" spans="1:5" ht="18.75" customHeight="1">
      <c r="A21" s="108"/>
      <c r="B21" s="109"/>
      <c r="C21" s="110"/>
      <c r="D21" s="109"/>
      <c r="E21" s="111"/>
    </row>
    <row r="22" spans="1:5" ht="18.75" customHeight="1">
      <c r="A22" s="108"/>
      <c r="B22" s="109"/>
      <c r="C22" s="110"/>
      <c r="D22" s="109"/>
      <c r="E22" s="55"/>
    </row>
    <row r="23" spans="1:5" ht="18.75" customHeight="1" thickBot="1">
      <c r="A23" s="146" t="s">
        <v>145</v>
      </c>
      <c r="B23" s="146"/>
      <c r="C23" s="146"/>
      <c r="D23" s="146"/>
      <c r="E23" s="146"/>
    </row>
    <row r="24" spans="1:5" ht="30" customHeight="1">
      <c r="A24" s="58" t="s">
        <v>0</v>
      </c>
      <c r="B24" s="127" t="s">
        <v>38</v>
      </c>
      <c r="C24" s="128"/>
      <c r="D24" s="129"/>
      <c r="E24" s="125" t="s">
        <v>2</v>
      </c>
    </row>
    <row r="25" spans="1:6" ht="18.75" customHeight="1" thickBot="1">
      <c r="A25" s="59"/>
      <c r="B25" s="43" t="s">
        <v>39</v>
      </c>
      <c r="C25" s="43" t="s">
        <v>1</v>
      </c>
      <c r="D25" s="43" t="s">
        <v>40</v>
      </c>
      <c r="E25" s="126"/>
      <c r="F25" s="55"/>
    </row>
    <row r="26" spans="1:6" ht="18.75" customHeight="1" thickBot="1">
      <c r="A26" s="2" t="s">
        <v>8</v>
      </c>
      <c r="B26" s="3"/>
      <c r="C26" s="3"/>
      <c r="D26" s="48"/>
      <c r="E26" s="46" t="s">
        <v>2</v>
      </c>
      <c r="F26" s="55"/>
    </row>
    <row r="27" spans="1:6" ht="18.75" customHeight="1">
      <c r="A27" s="4"/>
      <c r="B27" s="89">
        <v>279526</v>
      </c>
      <c r="C27" s="6"/>
      <c r="D27" s="96">
        <v>679996</v>
      </c>
      <c r="E27" s="137" t="s">
        <v>127</v>
      </c>
      <c r="F27" s="55"/>
    </row>
    <row r="28" spans="1:6" ht="18.75" customHeight="1">
      <c r="A28" s="17" t="s">
        <v>28</v>
      </c>
      <c r="B28" s="132">
        <f>B27/A29</f>
        <v>0.0033881590721569423</v>
      </c>
      <c r="C28" s="143"/>
      <c r="D28" s="134">
        <f>D27/A29</f>
        <v>0.008242290936909025</v>
      </c>
      <c r="E28" s="137"/>
      <c r="F28" s="55"/>
    </row>
    <row r="29" spans="1:6" ht="18.75" customHeight="1">
      <c r="A29" s="18">
        <v>82500849</v>
      </c>
      <c r="B29" s="133"/>
      <c r="C29" s="135"/>
      <c r="D29" s="147"/>
      <c r="E29" s="137"/>
      <c r="F29" s="55"/>
    </row>
    <row r="30" spans="1:6" ht="18.75" customHeight="1">
      <c r="A30" s="17" t="s">
        <v>31</v>
      </c>
      <c r="B30" s="114">
        <f>B27/A31</f>
        <v>0.03835438626340906</v>
      </c>
      <c r="C30" s="141"/>
      <c r="D30" s="114">
        <f>D27/A31</f>
        <v>0.09330376867115442</v>
      </c>
      <c r="E30" s="137"/>
      <c r="F30" s="55"/>
    </row>
    <row r="31" spans="1:6" ht="18.75" customHeight="1" thickBot="1">
      <c r="A31" s="20">
        <v>7287980</v>
      </c>
      <c r="B31" s="115"/>
      <c r="C31" s="142"/>
      <c r="D31" s="115"/>
      <c r="E31" s="138"/>
      <c r="F31" s="55"/>
    </row>
    <row r="32" spans="1:6" ht="18.75" customHeight="1" thickBot="1">
      <c r="A32" s="2" t="s">
        <v>10</v>
      </c>
      <c r="B32" s="3"/>
      <c r="C32" s="3"/>
      <c r="D32" s="48"/>
      <c r="E32" s="46" t="s">
        <v>2</v>
      </c>
      <c r="F32" s="55"/>
    </row>
    <row r="33" spans="1:6" ht="18.75" customHeight="1">
      <c r="A33" s="4"/>
      <c r="B33" s="61">
        <v>200000</v>
      </c>
      <c r="C33" s="62"/>
      <c r="D33" s="63">
        <v>400000</v>
      </c>
      <c r="E33" s="137" t="s">
        <v>113</v>
      </c>
      <c r="F33" s="55"/>
    </row>
    <row r="34" spans="1:6" ht="18.75" customHeight="1">
      <c r="A34" s="17" t="s">
        <v>28</v>
      </c>
      <c r="B34" s="132">
        <f>B33/A35</f>
        <v>0.0031929705603644175</v>
      </c>
      <c r="C34" s="143"/>
      <c r="D34" s="134">
        <f>D33/A35</f>
        <v>0.006385941120728835</v>
      </c>
      <c r="E34" s="137"/>
      <c r="F34" s="55"/>
    </row>
    <row r="35" spans="1:6" ht="18.75" customHeight="1">
      <c r="A35" s="18">
        <v>62637596</v>
      </c>
      <c r="B35" s="133"/>
      <c r="C35" s="135"/>
      <c r="D35" s="147"/>
      <c r="E35" s="137"/>
      <c r="F35" s="55"/>
    </row>
    <row r="36" spans="1:6" ht="18.75" customHeight="1">
      <c r="A36" s="17" t="s">
        <v>31</v>
      </c>
      <c r="B36" s="114">
        <f>B33/A37</f>
        <v>0.05698005698005698</v>
      </c>
      <c r="C36" s="141"/>
      <c r="D36" s="56">
        <f>D33/A37</f>
        <v>0.11396011396011396</v>
      </c>
      <c r="E36" s="137"/>
      <c r="F36" s="55"/>
    </row>
    <row r="37" spans="1:6" ht="18.75" customHeight="1" thickBot="1">
      <c r="A37" s="20">
        <v>3510000</v>
      </c>
      <c r="B37" s="115"/>
      <c r="C37" s="142"/>
      <c r="D37" s="57"/>
      <c r="E37" s="138"/>
      <c r="F37" s="55"/>
    </row>
    <row r="38" spans="1:6" ht="34.5" customHeight="1">
      <c r="A38" s="58" t="s">
        <v>0</v>
      </c>
      <c r="B38" s="127" t="s">
        <v>38</v>
      </c>
      <c r="C38" s="128"/>
      <c r="D38" s="129"/>
      <c r="E38" s="125" t="s">
        <v>2</v>
      </c>
      <c r="F38" s="55"/>
    </row>
    <row r="39" spans="1:6" ht="18.75" customHeight="1" thickBot="1">
      <c r="A39" s="59"/>
      <c r="B39" s="43" t="s">
        <v>39</v>
      </c>
      <c r="C39" s="43" t="s">
        <v>1</v>
      </c>
      <c r="D39" s="43" t="s">
        <v>40</v>
      </c>
      <c r="E39" s="126"/>
      <c r="F39" s="55"/>
    </row>
    <row r="40" spans="1:6" ht="18.75" customHeight="1" thickBot="1">
      <c r="A40" s="2" t="s">
        <v>9</v>
      </c>
      <c r="B40" s="3"/>
      <c r="C40" s="3"/>
      <c r="D40" s="48"/>
      <c r="E40" s="46" t="s">
        <v>2</v>
      </c>
      <c r="F40" s="55"/>
    </row>
    <row r="41" spans="1:6" ht="18.75" customHeight="1">
      <c r="A41" s="4"/>
      <c r="B41" s="61">
        <v>120000</v>
      </c>
      <c r="C41" s="64">
        <v>240000</v>
      </c>
      <c r="D41" s="63">
        <v>870000</v>
      </c>
      <c r="E41" s="137" t="s">
        <v>104</v>
      </c>
      <c r="F41" s="55"/>
    </row>
    <row r="42" spans="1:5" ht="18.75" customHeight="1">
      <c r="A42" s="17" t="s">
        <v>28</v>
      </c>
      <c r="B42" s="132">
        <f>B41/A43</f>
        <v>0.0019980053246841903</v>
      </c>
      <c r="C42" s="144">
        <f>C41/A43</f>
        <v>0.003996010649368381</v>
      </c>
      <c r="D42" s="134">
        <f>D41/A43</f>
        <v>0.01448553860396038</v>
      </c>
      <c r="E42" s="137"/>
    </row>
    <row r="43" spans="1:5" ht="15" customHeight="1">
      <c r="A43" s="18">
        <v>60059900</v>
      </c>
      <c r="B43" s="133"/>
      <c r="C43" s="145"/>
      <c r="D43" s="135"/>
      <c r="E43" s="137"/>
    </row>
    <row r="44" spans="1:5" ht="15.75" customHeight="1">
      <c r="A44" s="17" t="s">
        <v>31</v>
      </c>
      <c r="B44" s="114">
        <f>B41/A45</f>
        <v>0.03913824116005747</v>
      </c>
      <c r="C44" s="150">
        <f>C41/A45</f>
        <v>0.07827648232011494</v>
      </c>
      <c r="D44" s="150">
        <f>D41/A45</f>
        <v>0.28375224841041663</v>
      </c>
      <c r="E44" s="137"/>
    </row>
    <row r="45" spans="1:5" ht="15.75" customHeight="1" thickBot="1">
      <c r="A45" s="20">
        <v>3066055</v>
      </c>
      <c r="B45" s="115"/>
      <c r="C45" s="151"/>
      <c r="D45" s="151"/>
      <c r="E45" s="138"/>
    </row>
    <row r="46" spans="1:5" ht="15" customHeight="1" thickBot="1">
      <c r="A46" s="2" t="s">
        <v>4</v>
      </c>
      <c r="B46" s="3"/>
      <c r="C46" s="3"/>
      <c r="D46" s="48"/>
      <c r="E46" s="46" t="s">
        <v>2</v>
      </c>
    </row>
    <row r="47" spans="1:5" ht="15">
      <c r="A47" s="4"/>
      <c r="B47" s="75">
        <f>C47*0.8</f>
        <v>432800</v>
      </c>
      <c r="C47" s="75">
        <v>541000</v>
      </c>
      <c r="D47" s="76">
        <f>(C47*1.2)*1.1</f>
        <v>714120</v>
      </c>
      <c r="E47" s="137" t="s">
        <v>70</v>
      </c>
    </row>
    <row r="48" spans="1:5" ht="15">
      <c r="A48" s="17" t="s">
        <v>28</v>
      </c>
      <c r="B48" s="132">
        <f>B47/A49</f>
        <v>0.007403051962907767</v>
      </c>
      <c r="C48" s="132">
        <f>C47/A49</f>
        <v>0.00925381495363471</v>
      </c>
      <c r="D48" s="134">
        <f>D47/A49</f>
        <v>0.012215035738797817</v>
      </c>
      <c r="E48" s="137"/>
    </row>
    <row r="49" spans="1:5" ht="15">
      <c r="A49" s="18">
        <v>58462375</v>
      </c>
      <c r="B49" s="133"/>
      <c r="C49" s="133"/>
      <c r="D49" s="135"/>
      <c r="E49" s="137"/>
    </row>
    <row r="50" spans="1:5" ht="15">
      <c r="A50" s="17" t="s">
        <v>3</v>
      </c>
      <c r="B50" s="114">
        <f>B47/A51</f>
        <v>0.18017140428373332</v>
      </c>
      <c r="C50" s="114">
        <f>C47/A51</f>
        <v>0.22521425535466666</v>
      </c>
      <c r="D50" s="114">
        <f>D47/A51</f>
        <v>0.29728281706816</v>
      </c>
      <c r="E50" s="137"/>
    </row>
    <row r="51" spans="1:5" ht="15" customHeight="1" thickBot="1">
      <c r="A51" s="19">
        <v>2402157</v>
      </c>
      <c r="B51" s="115"/>
      <c r="C51" s="115"/>
      <c r="D51" s="115"/>
      <c r="E51" s="138"/>
    </row>
    <row r="52" spans="1:5" ht="15" customHeight="1" thickBot="1">
      <c r="A52" s="2" t="s">
        <v>6</v>
      </c>
      <c r="B52" s="3"/>
      <c r="C52" s="3"/>
      <c r="D52" s="48"/>
      <c r="E52" s="47" t="s">
        <v>2</v>
      </c>
    </row>
    <row r="53" spans="1:5" ht="15.75" customHeight="1">
      <c r="A53" s="4"/>
      <c r="B53" s="77">
        <v>691655</v>
      </c>
      <c r="C53" s="78"/>
      <c r="D53" s="77">
        <v>1231751</v>
      </c>
      <c r="E53" s="152" t="s">
        <v>137</v>
      </c>
    </row>
    <row r="54" spans="1:5" ht="15">
      <c r="A54" s="17" t="s">
        <v>28</v>
      </c>
      <c r="B54" s="132">
        <f>B53/A55</f>
        <v>0.016070784830208906</v>
      </c>
      <c r="C54" s="143"/>
      <c r="D54" s="134">
        <f>D53/A55</f>
        <v>0.028620056654538248</v>
      </c>
      <c r="E54" s="152"/>
    </row>
    <row r="55" spans="1:5" ht="15">
      <c r="A55" s="18">
        <v>43038035</v>
      </c>
      <c r="B55" s="133"/>
      <c r="C55" s="135"/>
      <c r="D55" s="135"/>
      <c r="E55" s="152"/>
    </row>
    <row r="56" spans="1:5" ht="15">
      <c r="A56" s="17" t="s">
        <v>31</v>
      </c>
      <c r="B56" s="114">
        <f>B53/A57</f>
        <v>0.20515401047756507</v>
      </c>
      <c r="C56" s="141"/>
      <c r="D56" s="114">
        <f>D53/A57</f>
        <v>0.36535361930406235</v>
      </c>
      <c r="E56" s="152"/>
    </row>
    <row r="57" spans="1:5" ht="15.75" thickBot="1">
      <c r="A57" s="19">
        <v>3371394</v>
      </c>
      <c r="B57" s="115"/>
      <c r="C57" s="142"/>
      <c r="D57" s="115"/>
      <c r="E57" s="153"/>
    </row>
    <row r="58" spans="1:5" ht="16.5" customHeight="1" thickBot="1">
      <c r="A58" s="2" t="s">
        <v>11</v>
      </c>
      <c r="B58" s="3"/>
      <c r="C58" s="3"/>
      <c r="D58" s="48"/>
      <c r="E58" s="47" t="s">
        <v>2</v>
      </c>
    </row>
    <row r="59" spans="1:5" ht="15">
      <c r="A59" s="4"/>
      <c r="B59" s="61">
        <v>50000</v>
      </c>
      <c r="C59" s="65"/>
      <c r="D59" s="63">
        <v>300000</v>
      </c>
      <c r="E59" s="137" t="s">
        <v>49</v>
      </c>
    </row>
    <row r="60" spans="1:5" ht="20.25" customHeight="1">
      <c r="A60" s="17" t="s">
        <v>28</v>
      </c>
      <c r="B60" s="132">
        <f>B59/A61</f>
        <v>0.0013097976663858897</v>
      </c>
      <c r="C60" s="143"/>
      <c r="D60" s="134">
        <f>D59/A61</f>
        <v>0.007858785998315338</v>
      </c>
      <c r="E60" s="137"/>
    </row>
    <row r="61" spans="1:5" ht="15">
      <c r="A61" s="18">
        <v>38173835</v>
      </c>
      <c r="B61" s="133"/>
      <c r="C61" s="135"/>
      <c r="D61" s="135"/>
      <c r="E61" s="137"/>
    </row>
    <row r="62" spans="1:5" ht="15" customHeight="1">
      <c r="A62" s="17" t="s">
        <v>31</v>
      </c>
      <c r="B62" s="114">
        <f>B59/A63</f>
        <v>0.9110289160577957</v>
      </c>
      <c r="C62" s="141"/>
      <c r="D62" s="114">
        <f>D59/A63</f>
        <v>5.466173496346774</v>
      </c>
      <c r="E62" s="137"/>
    </row>
    <row r="63" spans="1:5" ht="15.75" thickBot="1">
      <c r="A63" s="52">
        <v>54883</v>
      </c>
      <c r="B63" s="115"/>
      <c r="C63" s="142"/>
      <c r="D63" s="115"/>
      <c r="E63" s="138"/>
    </row>
    <row r="64" spans="1:5" ht="15.75" customHeight="1" thickBot="1">
      <c r="A64" s="1" t="s">
        <v>5</v>
      </c>
      <c r="B64" s="3"/>
      <c r="C64" s="3"/>
      <c r="D64" s="48"/>
      <c r="E64" s="46" t="s">
        <v>2</v>
      </c>
    </row>
    <row r="65" spans="1:5" ht="15">
      <c r="A65" s="4"/>
      <c r="B65" s="79">
        <v>62320</v>
      </c>
      <c r="C65" s="79">
        <v>88116</v>
      </c>
      <c r="D65" s="79">
        <f>113912*1.32</f>
        <v>150363.84</v>
      </c>
      <c r="E65" s="137" t="s">
        <v>51</v>
      </c>
    </row>
    <row r="66" spans="1:5" ht="15">
      <c r="A66" s="42" t="s">
        <v>28</v>
      </c>
      <c r="B66" s="132">
        <f>B65/A67</f>
        <v>0.003822017149278104</v>
      </c>
      <c r="C66" s="132">
        <f>C65/A67</f>
        <v>0.005404057495599958</v>
      </c>
      <c r="D66" s="134">
        <f>D65/A67</f>
        <v>0.009221649151336792</v>
      </c>
      <c r="E66" s="137"/>
    </row>
    <row r="67" spans="1:5" ht="15">
      <c r="A67" s="18">
        <v>16305526</v>
      </c>
      <c r="B67" s="133"/>
      <c r="C67" s="133"/>
      <c r="D67" s="135"/>
      <c r="E67" s="137"/>
    </row>
    <row r="68" spans="1:5" ht="15" customHeight="1">
      <c r="A68" s="17" t="s">
        <v>31</v>
      </c>
      <c r="B68" s="114">
        <f>B65/A69</f>
        <v>0.0891111902320866</v>
      </c>
      <c r="C68" s="114">
        <f>C65/A69</f>
        <v>0.12599681704894966</v>
      </c>
      <c r="D68" s="114">
        <f>D65/A69</f>
        <v>0.21500482590287281</v>
      </c>
      <c r="E68" s="137"/>
    </row>
    <row r="69" spans="1:5" ht="15.75" thickBot="1">
      <c r="A69" s="19">
        <v>699351</v>
      </c>
      <c r="B69" s="115"/>
      <c r="C69" s="115"/>
      <c r="D69" s="115"/>
      <c r="E69" s="138"/>
    </row>
    <row r="70" spans="1:5" ht="16.5" thickBot="1">
      <c r="A70" s="2" t="s">
        <v>7</v>
      </c>
      <c r="B70" s="3"/>
      <c r="C70" s="3"/>
      <c r="D70" s="48"/>
      <c r="E70" s="46" t="s">
        <v>2</v>
      </c>
    </row>
    <row r="71" spans="1:5" ht="15">
      <c r="A71" s="4"/>
      <c r="B71" s="79">
        <v>230000</v>
      </c>
      <c r="C71" s="78"/>
      <c r="D71" s="79">
        <v>330000</v>
      </c>
      <c r="E71" s="137" t="s">
        <v>52</v>
      </c>
    </row>
    <row r="72" spans="1:5" ht="15">
      <c r="A72" s="17" t="s">
        <v>28</v>
      </c>
      <c r="B72" s="132">
        <f>B71/A73</f>
        <v>0.02075297008838329</v>
      </c>
      <c r="C72" s="143"/>
      <c r="D72" s="134">
        <f>D71/A73</f>
        <v>0.029776000561593418</v>
      </c>
      <c r="E72" s="137"/>
    </row>
    <row r="73" spans="1:5" ht="15">
      <c r="A73" s="18">
        <v>11082751</v>
      </c>
      <c r="B73" s="133"/>
      <c r="C73" s="135"/>
      <c r="D73" s="135"/>
      <c r="E73" s="137"/>
    </row>
    <row r="74" spans="1:5" ht="15">
      <c r="A74" s="17" t="s">
        <v>31</v>
      </c>
      <c r="B74" s="114">
        <f>B71/A75</f>
        <v>0.26018099547511314</v>
      </c>
      <c r="C74" s="141"/>
      <c r="D74" s="114">
        <f>D71/A75</f>
        <v>0.3733031674208145</v>
      </c>
      <c r="E74" s="137"/>
    </row>
    <row r="75" spans="1:5" ht="15.75" thickBot="1">
      <c r="A75" s="20">
        <v>884000</v>
      </c>
      <c r="B75" s="115"/>
      <c r="C75" s="142"/>
      <c r="D75" s="115"/>
      <c r="E75" s="138"/>
    </row>
    <row r="76" spans="1:5" ht="30.75" customHeight="1">
      <c r="A76" s="130" t="s">
        <v>0</v>
      </c>
      <c r="B76" s="128" t="s">
        <v>38</v>
      </c>
      <c r="C76" s="148"/>
      <c r="D76" s="149"/>
      <c r="E76" s="125" t="s">
        <v>2</v>
      </c>
    </row>
    <row r="77" spans="1:5" ht="15.75" thickBot="1">
      <c r="A77" s="131"/>
      <c r="B77" s="51" t="s">
        <v>39</v>
      </c>
      <c r="C77" s="43" t="s">
        <v>1</v>
      </c>
      <c r="D77" s="43" t="s">
        <v>40</v>
      </c>
      <c r="E77" s="126"/>
    </row>
    <row r="78" spans="1:5" ht="16.5" thickBot="1">
      <c r="A78" s="16" t="s">
        <v>16</v>
      </c>
      <c r="B78" s="3"/>
      <c r="C78" s="3"/>
      <c r="D78" s="3"/>
      <c r="E78" s="41" t="s">
        <v>2</v>
      </c>
    </row>
    <row r="79" spans="1:5" ht="15">
      <c r="A79" s="4"/>
      <c r="B79" s="66">
        <v>80000</v>
      </c>
      <c r="C79" s="67"/>
      <c r="D79" s="68">
        <v>100000</v>
      </c>
      <c r="E79" s="137" t="s">
        <v>53</v>
      </c>
    </row>
    <row r="80" spans="1:5" ht="15">
      <c r="A80" s="17" t="s">
        <v>28</v>
      </c>
      <c r="B80" s="154">
        <f>B79/A81</f>
        <v>0.0075978784823807575</v>
      </c>
      <c r="C80" s="143"/>
      <c r="D80" s="134">
        <f>D79/A81</f>
        <v>0.009497348102975946</v>
      </c>
      <c r="E80" s="137"/>
    </row>
    <row r="81" spans="1:5" ht="15">
      <c r="A81" s="21">
        <v>10529255</v>
      </c>
      <c r="B81" s="133"/>
      <c r="C81" s="135"/>
      <c r="D81" s="135"/>
      <c r="E81" s="137"/>
    </row>
    <row r="82" spans="1:5" ht="15">
      <c r="A82" s="17" t="s">
        <v>31</v>
      </c>
      <c r="B82" s="160">
        <f>B79/A83</f>
        <v>0.2898550724637681</v>
      </c>
      <c r="C82" s="141"/>
      <c r="D82" s="114">
        <f>D79/A83</f>
        <v>0.36231884057971014</v>
      </c>
      <c r="E82" s="137"/>
    </row>
    <row r="83" spans="1:5" ht="15.75" thickBot="1">
      <c r="A83" s="20">
        <v>276000</v>
      </c>
      <c r="B83" s="115"/>
      <c r="C83" s="142"/>
      <c r="D83" s="115"/>
      <c r="E83" s="138"/>
    </row>
    <row r="84" spans="1:5" ht="16.5" thickBot="1">
      <c r="A84" s="16" t="s">
        <v>17</v>
      </c>
      <c r="B84" s="3"/>
      <c r="C84" s="3"/>
      <c r="D84" s="3"/>
      <c r="E84" s="41" t="s">
        <v>2</v>
      </c>
    </row>
    <row r="85" spans="1:5" ht="15">
      <c r="A85" s="4"/>
      <c r="B85" s="13">
        <f>C85*0.8</f>
        <v>88000</v>
      </c>
      <c r="C85" s="69">
        <v>110000</v>
      </c>
      <c r="D85" s="70">
        <f>C85*1.2</f>
        <v>132000</v>
      </c>
      <c r="E85" s="137" t="s">
        <v>54</v>
      </c>
    </row>
    <row r="86" spans="1:5" ht="15">
      <c r="A86" s="17" t="s">
        <v>28</v>
      </c>
      <c r="B86" s="154">
        <f>B85/A87</f>
        <v>0.008424396593020847</v>
      </c>
      <c r="C86" s="143"/>
      <c r="D86" s="134">
        <f>D28</f>
        <v>0.008242290936909025</v>
      </c>
      <c r="E86" s="137"/>
    </row>
    <row r="87" spans="1:5" ht="15.75" customHeight="1">
      <c r="A87" s="21">
        <v>10445852</v>
      </c>
      <c r="B87" s="133"/>
      <c r="C87" s="135"/>
      <c r="D87" s="135"/>
      <c r="E87" s="137"/>
    </row>
    <row r="88" spans="1:5" ht="15">
      <c r="A88" s="17" t="s">
        <v>31</v>
      </c>
      <c r="B88" s="160">
        <f>B85/A89</f>
        <v>0.10104930517119819</v>
      </c>
      <c r="C88" s="141"/>
      <c r="D88" s="114">
        <f>D85/A89</f>
        <v>0.1515739577567973</v>
      </c>
      <c r="E88" s="137"/>
    </row>
    <row r="89" spans="1:5" ht="15.75" thickBot="1">
      <c r="A89" s="20">
        <v>870862</v>
      </c>
      <c r="B89" s="161"/>
      <c r="C89" s="142"/>
      <c r="D89" s="115"/>
      <c r="E89" s="138"/>
    </row>
    <row r="90" spans="1:5" ht="16.5" thickBot="1">
      <c r="A90" s="2" t="s">
        <v>12</v>
      </c>
      <c r="B90" s="3"/>
      <c r="C90" s="3"/>
      <c r="D90" s="48"/>
      <c r="E90" s="46" t="s">
        <v>2</v>
      </c>
    </row>
    <row r="91" spans="1:5" ht="15">
      <c r="A91" s="4"/>
      <c r="B91" s="61">
        <v>17000</v>
      </c>
      <c r="C91" s="65"/>
      <c r="D91" s="63">
        <v>100000</v>
      </c>
      <c r="E91" s="137" t="s">
        <v>55</v>
      </c>
    </row>
    <row r="92" spans="1:5" ht="15">
      <c r="A92" s="17" t="s">
        <v>28</v>
      </c>
      <c r="B92" s="132">
        <f>B91/A93</f>
        <v>0.001663311180963658</v>
      </c>
      <c r="C92" s="143"/>
      <c r="D92" s="134">
        <f>D91/A93</f>
        <v>0.009784183417433283</v>
      </c>
      <c r="E92" s="137"/>
    </row>
    <row r="93" spans="1:5" ht="15">
      <c r="A93" s="18">
        <v>10220577</v>
      </c>
      <c r="B93" s="133"/>
      <c r="C93" s="135"/>
      <c r="D93" s="135"/>
      <c r="E93" s="137"/>
    </row>
    <row r="94" spans="1:5" ht="15">
      <c r="A94" s="17" t="s">
        <v>31</v>
      </c>
      <c r="B94" s="114">
        <f>B91/A95</f>
        <v>0.08786437874715733</v>
      </c>
      <c r="C94" s="141"/>
      <c r="D94" s="114">
        <f>D91/A95</f>
        <v>0.5168492867479842</v>
      </c>
      <c r="E94" s="137"/>
    </row>
    <row r="95" spans="1:5" ht="15.75" thickBot="1">
      <c r="A95" s="20">
        <v>193480</v>
      </c>
      <c r="B95" s="115"/>
      <c r="C95" s="142"/>
      <c r="D95" s="115"/>
      <c r="E95" s="138"/>
    </row>
    <row r="96" spans="1:5" ht="16.5" thickBot="1">
      <c r="A96" s="15" t="s">
        <v>13</v>
      </c>
      <c r="B96" s="3"/>
      <c r="C96" s="3"/>
      <c r="D96" s="48"/>
      <c r="E96" s="47" t="s">
        <v>2</v>
      </c>
    </row>
    <row r="97" spans="1:5" ht="15">
      <c r="A97" s="4"/>
      <c r="B97" s="71">
        <f>10000*1.14</f>
        <v>11399.999999999998</v>
      </c>
      <c r="C97" s="72"/>
      <c r="D97" s="73">
        <f>50000*1.55</f>
        <v>77500</v>
      </c>
      <c r="E97" s="162" t="s">
        <v>138</v>
      </c>
    </row>
    <row r="98" spans="1:5" ht="15">
      <c r="A98" s="17" t="s">
        <v>28</v>
      </c>
      <c r="B98" s="132">
        <f>B97/A99</f>
        <v>0.001128986846213868</v>
      </c>
      <c r="C98" s="143"/>
      <c r="D98" s="134">
        <f>D97/A99</f>
        <v>0.007675129875576736</v>
      </c>
      <c r="E98" s="163"/>
    </row>
    <row r="99" spans="1:5" ht="15">
      <c r="A99" s="18">
        <v>10097549</v>
      </c>
      <c r="B99" s="133"/>
      <c r="C99" s="135"/>
      <c r="D99" s="135"/>
      <c r="E99" s="163"/>
    </row>
    <row r="100" spans="1:5" ht="15">
      <c r="A100" s="17" t="s">
        <v>31</v>
      </c>
      <c r="B100" s="114">
        <f>B97/A101</f>
        <v>0.07929110965821358</v>
      </c>
      <c r="C100" s="141"/>
      <c r="D100" s="114">
        <f>D97/A101</f>
        <v>0.5390404384659256</v>
      </c>
      <c r="E100" s="163"/>
    </row>
    <row r="101" spans="1:5" ht="15.75" thickBot="1">
      <c r="A101" s="20">
        <v>143774</v>
      </c>
      <c r="B101" s="115"/>
      <c r="C101" s="142"/>
      <c r="D101" s="115"/>
      <c r="E101" s="164"/>
    </row>
    <row r="102" spans="1:5" ht="16.5" thickBot="1">
      <c r="A102" s="16" t="s">
        <v>18</v>
      </c>
      <c r="B102" s="3"/>
      <c r="C102" s="3"/>
      <c r="D102" s="3"/>
      <c r="E102" s="41" t="s">
        <v>2</v>
      </c>
    </row>
    <row r="103" spans="1:5" ht="15">
      <c r="A103" s="4"/>
      <c r="B103" s="13">
        <f>C103*0.8</f>
        <v>8000</v>
      </c>
      <c r="C103" s="69">
        <v>10000</v>
      </c>
      <c r="D103" s="70">
        <f>C103*1.2</f>
        <v>12000</v>
      </c>
      <c r="E103" s="137" t="s">
        <v>57</v>
      </c>
    </row>
    <row r="104" spans="1:5" ht="15">
      <c r="A104" s="17" t="s">
        <v>28</v>
      </c>
      <c r="B104" s="154">
        <f>B103/A105</f>
        <v>0.0008877651754579093</v>
      </c>
      <c r="C104" s="143"/>
      <c r="D104" s="134">
        <f>D103/A105</f>
        <v>0.001331647763186864</v>
      </c>
      <c r="E104" s="137"/>
    </row>
    <row r="105" spans="1:5" ht="15">
      <c r="A105" s="21">
        <v>9011392</v>
      </c>
      <c r="B105" s="133"/>
      <c r="C105" s="135"/>
      <c r="D105" s="135"/>
      <c r="E105" s="137"/>
    </row>
    <row r="106" spans="1:5" ht="15">
      <c r="A106" s="17" t="s">
        <v>31</v>
      </c>
      <c r="B106" s="155">
        <f>B103/A107</f>
        <v>0.016627142563198728</v>
      </c>
      <c r="C106" s="158"/>
      <c r="D106" s="157">
        <f>D103/A107</f>
        <v>0.024940713844798096</v>
      </c>
      <c r="E106" s="137"/>
    </row>
    <row r="107" spans="1:5" ht="15.75" thickBot="1">
      <c r="A107" s="20">
        <v>481141</v>
      </c>
      <c r="B107" s="156"/>
      <c r="C107" s="159"/>
      <c r="D107" s="156"/>
      <c r="E107" s="138"/>
    </row>
    <row r="108" spans="1:5" ht="16.5" thickBot="1">
      <c r="A108" s="16" t="s">
        <v>14</v>
      </c>
      <c r="B108" s="3"/>
      <c r="C108" s="3"/>
      <c r="D108" s="48"/>
      <c r="E108" s="47" t="s">
        <v>2</v>
      </c>
    </row>
    <row r="109" spans="1:5" ht="15">
      <c r="A109" s="4"/>
      <c r="B109" s="79">
        <v>25174</v>
      </c>
      <c r="C109" s="62"/>
      <c r="D109" s="95">
        <v>73838</v>
      </c>
      <c r="E109" s="169" t="s">
        <v>130</v>
      </c>
    </row>
    <row r="110" spans="1:5" ht="15">
      <c r="A110" s="17" t="s">
        <v>28</v>
      </c>
      <c r="B110" s="132">
        <f>B109/A111</f>
        <v>0.0030675594197981998</v>
      </c>
      <c r="C110" s="143"/>
      <c r="D110" s="134">
        <f>D109/A111</f>
        <v>0.00899747566692061</v>
      </c>
      <c r="E110" s="169"/>
    </row>
    <row r="111" spans="1:5" ht="15.75" customHeight="1">
      <c r="A111" s="18">
        <v>8206524</v>
      </c>
      <c r="B111" s="133"/>
      <c r="C111" s="135"/>
      <c r="D111" s="135"/>
      <c r="E111" s="169"/>
    </row>
    <row r="112" spans="1:5" ht="15">
      <c r="A112" s="17" t="s">
        <v>31</v>
      </c>
      <c r="B112" s="114">
        <f>B109/A113</f>
        <v>0.031922029801840966</v>
      </c>
      <c r="C112" s="141"/>
      <c r="D112" s="114">
        <f>D109/A113</f>
        <v>0.09363068390038663</v>
      </c>
      <c r="E112" s="169"/>
    </row>
    <row r="113" spans="1:5" ht="15" customHeight="1" thickBot="1">
      <c r="A113" s="20">
        <v>788609</v>
      </c>
      <c r="B113" s="115"/>
      <c r="C113" s="142"/>
      <c r="D113" s="115"/>
      <c r="E113" s="170"/>
    </row>
    <row r="114" spans="1:5" ht="28.5" customHeight="1">
      <c r="A114" s="130" t="s">
        <v>0</v>
      </c>
      <c r="B114" s="128" t="s">
        <v>38</v>
      </c>
      <c r="C114" s="148"/>
      <c r="D114" s="149"/>
      <c r="E114" s="125" t="s">
        <v>2</v>
      </c>
    </row>
    <row r="115" spans="1:5" ht="15" customHeight="1" thickBot="1">
      <c r="A115" s="131"/>
      <c r="B115" s="51" t="s">
        <v>39</v>
      </c>
      <c r="C115" s="43" t="s">
        <v>1</v>
      </c>
      <c r="D115" s="43" t="s">
        <v>40</v>
      </c>
      <c r="E115" s="126"/>
    </row>
    <row r="116" spans="1:5" ht="16.5" thickBot="1">
      <c r="A116" s="16" t="s">
        <v>19</v>
      </c>
      <c r="B116" s="3"/>
      <c r="C116" s="3"/>
      <c r="D116" s="3"/>
      <c r="E116" s="41" t="s">
        <v>2</v>
      </c>
    </row>
    <row r="117" spans="1:5" ht="15">
      <c r="A117" s="4"/>
      <c r="B117" s="13">
        <v>1000</v>
      </c>
      <c r="C117" s="69"/>
      <c r="D117" s="70">
        <v>5000</v>
      </c>
      <c r="E117" s="137" t="s">
        <v>122</v>
      </c>
    </row>
    <row r="118" spans="1:5" ht="15">
      <c r="A118" s="17" t="s">
        <v>28</v>
      </c>
      <c r="B118" s="154">
        <f>B117/A119</f>
        <v>0.00018479489153001854</v>
      </c>
      <c r="C118" s="143"/>
      <c r="D118" s="134">
        <f>D117/A119</f>
        <v>0.0009239744576500927</v>
      </c>
      <c r="E118" s="137"/>
    </row>
    <row r="119" spans="1:5" ht="15">
      <c r="A119" s="21">
        <v>5411405</v>
      </c>
      <c r="B119" s="133"/>
      <c r="C119" s="135"/>
      <c r="D119" s="135"/>
      <c r="E119" s="137"/>
    </row>
    <row r="120" spans="1:5" ht="15">
      <c r="A120" s="17" t="s">
        <v>31</v>
      </c>
      <c r="B120" s="157">
        <f>B117/A121</f>
        <v>0.003736864919806879</v>
      </c>
      <c r="C120" s="158"/>
      <c r="D120" s="157">
        <f>D117/A121</f>
        <v>0.018684324599034394</v>
      </c>
      <c r="E120" s="137"/>
    </row>
    <row r="121" spans="1:5" ht="15" customHeight="1" thickBot="1">
      <c r="A121" s="22">
        <v>267604</v>
      </c>
      <c r="B121" s="156"/>
      <c r="C121" s="159"/>
      <c r="D121" s="156"/>
      <c r="E121" s="138"/>
    </row>
    <row r="122" spans="1:5" ht="16.5" thickBot="1">
      <c r="A122" s="2" t="s">
        <v>15</v>
      </c>
      <c r="B122" s="3"/>
      <c r="C122" s="3"/>
      <c r="D122" s="48"/>
      <c r="E122" s="47" t="s">
        <v>2</v>
      </c>
    </row>
    <row r="123" spans="1:5" ht="15">
      <c r="A123" s="4"/>
      <c r="B123" s="61">
        <v>20000</v>
      </c>
      <c r="C123" s="65"/>
      <c r="D123" s="63">
        <v>40000</v>
      </c>
      <c r="E123" s="137" t="s">
        <v>59</v>
      </c>
    </row>
    <row r="124" spans="1:5" ht="15">
      <c r="A124" s="17" t="s">
        <v>28</v>
      </c>
      <c r="B124" s="132">
        <f>B123/A125</f>
        <v>0.003714143197305315</v>
      </c>
      <c r="C124" s="143"/>
      <c r="D124" s="134">
        <f>D123/A125</f>
        <v>0.00742828639461063</v>
      </c>
      <c r="E124" s="137"/>
    </row>
    <row r="125" spans="1:5" ht="15">
      <c r="A125" s="18">
        <v>5384822</v>
      </c>
      <c r="B125" s="133"/>
      <c r="C125" s="135"/>
      <c r="D125" s="135"/>
      <c r="E125" s="137"/>
    </row>
    <row r="126" spans="1:5" ht="15">
      <c r="A126" s="17" t="s">
        <v>31</v>
      </c>
      <c r="B126" s="114">
        <f>B123/A127</f>
        <v>0.8988360073704552</v>
      </c>
      <c r="C126" s="141"/>
      <c r="D126" s="114">
        <f>D123/A127</f>
        <v>1.7976720147409104</v>
      </c>
      <c r="E126" s="137"/>
    </row>
    <row r="127" spans="1:5" ht="15.75" thickBot="1">
      <c r="A127" s="20">
        <v>22251</v>
      </c>
      <c r="B127" s="115"/>
      <c r="C127" s="142"/>
      <c r="D127" s="115"/>
      <c r="E127" s="138"/>
    </row>
    <row r="128" spans="1:5" ht="16.5" thickBot="1">
      <c r="A128" s="16" t="s">
        <v>20</v>
      </c>
      <c r="B128" s="3"/>
      <c r="C128" s="3"/>
      <c r="D128" s="48"/>
      <c r="E128" s="46" t="s">
        <v>2</v>
      </c>
    </row>
    <row r="129" spans="1:5" ht="15">
      <c r="A129" s="4"/>
      <c r="B129" s="13">
        <f>C129*0.8</f>
        <v>8000</v>
      </c>
      <c r="C129" s="69">
        <v>10000</v>
      </c>
      <c r="D129" s="70">
        <f>C129*1.2</f>
        <v>12000</v>
      </c>
      <c r="E129" s="137" t="s">
        <v>66</v>
      </c>
    </row>
    <row r="130" spans="1:5" ht="15">
      <c r="A130" s="17" t="s">
        <v>28</v>
      </c>
      <c r="B130" s="132">
        <f>B129/A131</f>
        <v>0.0015277056096013241</v>
      </c>
      <c r="C130" s="143"/>
      <c r="D130" s="134">
        <f>D129/A131</f>
        <v>0.002291558414401986</v>
      </c>
      <c r="E130" s="137"/>
    </row>
    <row r="131" spans="1:5" ht="15">
      <c r="A131" s="21">
        <v>5236611</v>
      </c>
      <c r="B131" s="133"/>
      <c r="C131" s="135"/>
      <c r="D131" s="135"/>
      <c r="E131" s="137"/>
    </row>
    <row r="132" spans="1:5" ht="15">
      <c r="A132" s="17" t="s">
        <v>31</v>
      </c>
      <c r="B132" s="114">
        <f>B129/A133</f>
        <v>0.0738375205360604</v>
      </c>
      <c r="C132" s="141"/>
      <c r="D132" s="114">
        <f>D129/A133</f>
        <v>0.1107562808040906</v>
      </c>
      <c r="E132" s="137"/>
    </row>
    <row r="133" spans="1:5" ht="15.75" thickBot="1">
      <c r="A133" s="22">
        <v>108346</v>
      </c>
      <c r="B133" s="115"/>
      <c r="C133" s="142"/>
      <c r="D133" s="115"/>
      <c r="E133" s="138"/>
    </row>
    <row r="134" spans="1:5" ht="16.5" thickBot="1">
      <c r="A134" s="16" t="s">
        <v>37</v>
      </c>
      <c r="B134" s="3"/>
      <c r="C134" s="3"/>
      <c r="D134" s="48"/>
      <c r="E134" s="47" t="s">
        <v>2</v>
      </c>
    </row>
    <row r="135" spans="1:5" ht="15">
      <c r="A135" s="4"/>
      <c r="B135" s="13">
        <f>A137*B136</f>
        <v>8210.149534048509</v>
      </c>
      <c r="C135" s="69"/>
      <c r="D135" s="70">
        <f>A137*D136</f>
        <v>59523.58412185168</v>
      </c>
      <c r="E135" s="137" t="s">
        <v>73</v>
      </c>
    </row>
    <row r="136" spans="1:5" ht="15">
      <c r="A136" s="17" t="s">
        <v>28</v>
      </c>
      <c r="B136" s="132">
        <f>B42</f>
        <v>0.0019980053246841903</v>
      </c>
      <c r="C136" s="143"/>
      <c r="D136" s="134">
        <f>D42</f>
        <v>0.01448553860396038</v>
      </c>
      <c r="E136" s="137"/>
    </row>
    <row r="137" spans="1:5" ht="15.75" customHeight="1">
      <c r="A137" s="21">
        <v>4109173</v>
      </c>
      <c r="B137" s="133"/>
      <c r="C137" s="135"/>
      <c r="D137" s="135"/>
      <c r="E137" s="137"/>
    </row>
    <row r="138" spans="1:5" ht="15">
      <c r="A138" s="17" t="s">
        <v>31</v>
      </c>
      <c r="B138" s="114">
        <f>B135/A139</f>
        <v>0.0321462393658908</v>
      </c>
      <c r="C138" s="141"/>
      <c r="D138" s="114">
        <f>D135/A139</f>
        <v>0.23306023540270823</v>
      </c>
      <c r="E138" s="137"/>
    </row>
    <row r="139" spans="1:5" ht="15" customHeight="1" thickBot="1">
      <c r="A139" s="20">
        <v>255400</v>
      </c>
      <c r="B139" s="115"/>
      <c r="C139" s="142"/>
      <c r="D139" s="115"/>
      <c r="E139" s="138"/>
    </row>
    <row r="140" spans="1:5" ht="16.5" thickBot="1">
      <c r="A140" s="11" t="s">
        <v>21</v>
      </c>
      <c r="B140" s="3"/>
      <c r="C140" s="3"/>
      <c r="D140" s="48"/>
      <c r="E140" s="47" t="s">
        <v>2</v>
      </c>
    </row>
    <row r="141" spans="1:5" ht="15">
      <c r="A141" s="7"/>
      <c r="B141" s="69">
        <f>A143*B142</f>
        <v>3867.1457400206714</v>
      </c>
      <c r="C141" s="5"/>
      <c r="D141" s="74">
        <f>A143*D142</f>
        <v>26289.80656593001</v>
      </c>
      <c r="E141" s="137" t="s">
        <v>67</v>
      </c>
    </row>
    <row r="142" spans="1:5" ht="15">
      <c r="A142" s="17" t="s">
        <v>28</v>
      </c>
      <c r="B142" s="132">
        <f>B98</f>
        <v>0.001128986846213868</v>
      </c>
      <c r="C142" s="144"/>
      <c r="D142" s="134">
        <f>D98</f>
        <v>0.007675129875576736</v>
      </c>
      <c r="E142" s="137"/>
    </row>
    <row r="143" spans="1:5" ht="15">
      <c r="A143" s="21">
        <v>3425324</v>
      </c>
      <c r="B143" s="133"/>
      <c r="C143" s="145"/>
      <c r="D143" s="145"/>
      <c r="E143" s="137"/>
    </row>
    <row r="144" spans="1:5" ht="15">
      <c r="A144" s="17" t="s">
        <v>31</v>
      </c>
      <c r="B144" s="114">
        <f>B141/A145</f>
        <v>0.11962587744055035</v>
      </c>
      <c r="C144" s="141"/>
      <c r="D144" s="114">
        <f>D141/A145</f>
        <v>0.8132460966353205</v>
      </c>
      <c r="E144" s="137"/>
    </row>
    <row r="145" spans="1:5" ht="15.75" thickBot="1">
      <c r="A145" s="20">
        <v>32327</v>
      </c>
      <c r="B145" s="115"/>
      <c r="C145" s="142"/>
      <c r="D145" s="115"/>
      <c r="E145" s="138"/>
    </row>
    <row r="146" spans="1:5" ht="16.5" thickBot="1">
      <c r="A146" s="12" t="s">
        <v>22</v>
      </c>
      <c r="B146" s="3"/>
      <c r="C146" s="3"/>
      <c r="D146" s="48"/>
      <c r="E146" s="47" t="s">
        <v>2</v>
      </c>
    </row>
    <row r="147" spans="1:5" ht="15">
      <c r="A147" s="4"/>
      <c r="B147" s="69">
        <f>A149*B148</f>
        <v>2603.9336476604367</v>
      </c>
      <c r="C147" s="69"/>
      <c r="D147" s="74">
        <f>A149*D148</f>
        <v>17702.180499445953</v>
      </c>
      <c r="E147" s="137" t="s">
        <v>67</v>
      </c>
    </row>
    <row r="148" spans="1:5" ht="15">
      <c r="A148" s="17" t="s">
        <v>28</v>
      </c>
      <c r="B148" s="132">
        <f>B98</f>
        <v>0.001128986846213868</v>
      </c>
      <c r="C148" s="143"/>
      <c r="D148" s="134">
        <f>D98</f>
        <v>0.007675129875576736</v>
      </c>
      <c r="E148" s="137"/>
    </row>
    <row r="149" spans="1:5" ht="15">
      <c r="A149" s="21">
        <v>2306434</v>
      </c>
      <c r="B149" s="133"/>
      <c r="C149" s="135"/>
      <c r="D149" s="135"/>
      <c r="E149" s="137"/>
    </row>
    <row r="150" spans="1:5" ht="15">
      <c r="A150" s="17" t="s">
        <v>31</v>
      </c>
      <c r="B150" s="114">
        <f>B147/A151</f>
        <v>0.005344559755630889</v>
      </c>
      <c r="C150" s="141"/>
      <c r="D150" s="114">
        <f>D147/A151</f>
        <v>0.03633362991766614</v>
      </c>
      <c r="E150" s="137"/>
    </row>
    <row r="151" spans="1:5" ht="15" customHeight="1" thickBot="1">
      <c r="A151" s="20">
        <v>487212</v>
      </c>
      <c r="B151" s="115"/>
      <c r="C151" s="142"/>
      <c r="D151" s="115"/>
      <c r="E151" s="138"/>
    </row>
    <row r="152" spans="1:5" ht="15">
      <c r="A152" s="130" t="s">
        <v>0</v>
      </c>
      <c r="B152" s="127" t="s">
        <v>38</v>
      </c>
      <c r="C152" s="148"/>
      <c r="D152" s="149"/>
      <c r="E152" s="125" t="s">
        <v>2</v>
      </c>
    </row>
    <row r="153" spans="1:5" ht="15.75" thickBot="1">
      <c r="A153" s="131"/>
      <c r="B153" s="43" t="s">
        <v>39</v>
      </c>
      <c r="C153" s="43" t="s">
        <v>1</v>
      </c>
      <c r="D153" s="43" t="s">
        <v>40</v>
      </c>
      <c r="E153" s="126"/>
    </row>
    <row r="154" spans="1:5" ht="16.5" thickBot="1">
      <c r="A154" s="12" t="s">
        <v>23</v>
      </c>
      <c r="B154" s="8"/>
      <c r="C154" s="9"/>
      <c r="D154" s="49"/>
      <c r="E154" s="46" t="s">
        <v>2</v>
      </c>
    </row>
    <row r="155" spans="1:5" ht="15">
      <c r="A155" s="4"/>
      <c r="B155" s="69">
        <v>2000</v>
      </c>
      <c r="C155" s="69"/>
      <c r="D155" s="74">
        <v>16000</v>
      </c>
      <c r="E155" s="137" t="s">
        <v>67</v>
      </c>
    </row>
    <row r="156" spans="1:5" ht="15">
      <c r="A156" s="17" t="s">
        <v>28</v>
      </c>
      <c r="B156" s="132">
        <f>B98</f>
        <v>0.001128986846213868</v>
      </c>
      <c r="C156" s="143"/>
      <c r="D156" s="134">
        <f>D98</f>
        <v>0.007675129875576736</v>
      </c>
      <c r="E156" s="137"/>
    </row>
    <row r="157" spans="1:5" ht="15">
      <c r="A157" s="21">
        <v>1997590</v>
      </c>
      <c r="B157" s="133"/>
      <c r="C157" s="135"/>
      <c r="D157" s="135"/>
      <c r="E157" s="137"/>
    </row>
    <row r="158" spans="1:5" ht="15">
      <c r="A158" s="17" t="s">
        <v>31</v>
      </c>
      <c r="B158" s="114">
        <f>B155/A159</f>
        <v>0.045162018742237776</v>
      </c>
      <c r="C158" s="141"/>
      <c r="D158" s="114">
        <f>D155/A159</f>
        <v>0.3612961499379022</v>
      </c>
      <c r="E158" s="137"/>
    </row>
    <row r="159" spans="1:5" ht="15.75" thickBot="1">
      <c r="A159" s="20">
        <v>44285</v>
      </c>
      <c r="B159" s="115"/>
      <c r="C159" s="142"/>
      <c r="D159" s="115"/>
      <c r="E159" s="137"/>
    </row>
    <row r="160" spans="1:5" ht="16.5" thickBot="1">
      <c r="A160" s="10" t="s">
        <v>24</v>
      </c>
      <c r="B160" s="8"/>
      <c r="C160" s="9"/>
      <c r="D160" s="49"/>
      <c r="E160" s="46" t="s">
        <v>2</v>
      </c>
    </row>
    <row r="161" spans="1:5" ht="15">
      <c r="A161" s="4"/>
      <c r="B161" s="13">
        <v>5000</v>
      </c>
      <c r="C161" s="69"/>
      <c r="D161" s="70">
        <v>10000</v>
      </c>
      <c r="E161" s="137" t="s">
        <v>61</v>
      </c>
    </row>
    <row r="162" spans="1:5" ht="15">
      <c r="A162" s="17" t="s">
        <v>28</v>
      </c>
      <c r="B162" s="132">
        <f>B161/A163</f>
        <v>0.003710547602615194</v>
      </c>
      <c r="C162" s="143"/>
      <c r="D162" s="134">
        <f>D161/A163</f>
        <v>0.007421095205230388</v>
      </c>
      <c r="E162" s="137"/>
    </row>
    <row r="163" spans="1:5" ht="15.75" customHeight="1">
      <c r="A163" s="21">
        <v>1347510</v>
      </c>
      <c r="B163" s="133"/>
      <c r="C163" s="135"/>
      <c r="D163" s="135"/>
      <c r="E163" s="137"/>
    </row>
    <row r="164" spans="1:5" ht="15">
      <c r="A164" s="17" t="s">
        <v>31</v>
      </c>
      <c r="B164" s="114">
        <f>B161/A165</f>
        <v>0.02066115702479339</v>
      </c>
      <c r="C164" s="141"/>
      <c r="D164" s="114">
        <f>D161/A165</f>
        <v>0.04132231404958678</v>
      </c>
      <c r="E164" s="137"/>
    </row>
    <row r="165" spans="1:5" ht="15.75" thickBot="1">
      <c r="A165" s="20">
        <v>242000</v>
      </c>
      <c r="B165" s="115"/>
      <c r="C165" s="142"/>
      <c r="D165" s="115"/>
      <c r="E165" s="137"/>
    </row>
    <row r="166" spans="1:5" ht="16.5" thickBot="1">
      <c r="A166" s="11" t="s">
        <v>27</v>
      </c>
      <c r="B166" s="3"/>
      <c r="C166" s="3"/>
      <c r="D166" s="48"/>
      <c r="E166" s="46" t="s">
        <v>2</v>
      </c>
    </row>
    <row r="167" spans="1:5" ht="15">
      <c r="A167" s="4"/>
      <c r="B167" s="13">
        <v>10000</v>
      </c>
      <c r="C167" s="69"/>
      <c r="D167" s="70">
        <v>15000</v>
      </c>
      <c r="E167" s="137" t="s">
        <v>69</v>
      </c>
    </row>
    <row r="168" spans="1:5" ht="15">
      <c r="A168" s="17" t="s">
        <v>28</v>
      </c>
      <c r="B168" s="132">
        <f>B167/A169</f>
        <v>0.013348016151099543</v>
      </c>
      <c r="C168" s="143"/>
      <c r="D168" s="134">
        <f>D167/A169</f>
        <v>0.020022024226649313</v>
      </c>
      <c r="E168" s="137"/>
    </row>
    <row r="169" spans="1:5" ht="15">
      <c r="A169" s="21">
        <v>749175</v>
      </c>
      <c r="B169" s="133"/>
      <c r="C169" s="135"/>
      <c r="D169" s="135"/>
      <c r="E169" s="137"/>
    </row>
    <row r="170" spans="1:5" ht="15">
      <c r="A170" s="17" t="s">
        <v>31</v>
      </c>
      <c r="B170" s="114">
        <f>B167/A171</f>
        <v>0.1019367991845056</v>
      </c>
      <c r="C170" s="141"/>
      <c r="D170" s="114">
        <f>D167/A171</f>
        <v>0.1529051987767584</v>
      </c>
      <c r="E170" s="137"/>
    </row>
    <row r="171" spans="1:5" ht="15.75" thickBot="1">
      <c r="A171" s="20">
        <v>98100</v>
      </c>
      <c r="B171" s="115"/>
      <c r="C171" s="142"/>
      <c r="D171" s="115"/>
      <c r="E171" s="138"/>
    </row>
    <row r="172" spans="1:5" ht="16.5" thickBot="1">
      <c r="A172" s="11" t="s">
        <v>25</v>
      </c>
      <c r="B172" s="3"/>
      <c r="C172" s="3"/>
      <c r="D172" s="48"/>
      <c r="E172" s="41" t="s">
        <v>2</v>
      </c>
    </row>
    <row r="173" spans="1:5" ht="15">
      <c r="A173" s="4"/>
      <c r="B173" s="13">
        <f>A175*B174</f>
        <v>1762.8289697615398</v>
      </c>
      <c r="C173" s="69"/>
      <c r="D173" s="70">
        <f>D174*A175</f>
        <v>4253.301238071069</v>
      </c>
      <c r="E173" s="137" t="s">
        <v>72</v>
      </c>
    </row>
    <row r="174" spans="1:5" ht="15">
      <c r="A174" s="17" t="s">
        <v>28</v>
      </c>
      <c r="B174" s="132">
        <f>B66</f>
        <v>0.003822017149278104</v>
      </c>
      <c r="C174" s="143"/>
      <c r="D174" s="134">
        <f>D66</f>
        <v>0.009221649151336792</v>
      </c>
      <c r="E174" s="137"/>
    </row>
    <row r="175" spans="1:5" ht="15">
      <c r="A175" s="21">
        <v>461230</v>
      </c>
      <c r="B175" s="133"/>
      <c r="C175" s="135"/>
      <c r="D175" s="135"/>
      <c r="E175" s="137"/>
    </row>
    <row r="176" spans="1:5" ht="15">
      <c r="A176" s="17" t="s">
        <v>31</v>
      </c>
      <c r="B176" s="114">
        <f>B173/A177</f>
        <v>0.009937029141835061</v>
      </c>
      <c r="C176" s="141"/>
      <c r="D176" s="114">
        <f>D173/A177</f>
        <v>0.023975767971088326</v>
      </c>
      <c r="E176" s="137"/>
    </row>
    <row r="177" spans="1:5" ht="15.75" thickBot="1">
      <c r="A177" s="20">
        <v>177400</v>
      </c>
      <c r="B177" s="115"/>
      <c r="C177" s="142"/>
      <c r="D177" s="115"/>
      <c r="E177" s="137"/>
    </row>
    <row r="178" spans="1:5" ht="16.5" thickBot="1">
      <c r="A178" s="11" t="s">
        <v>26</v>
      </c>
      <c r="B178" s="3"/>
      <c r="C178" s="3"/>
      <c r="D178" s="48"/>
      <c r="E178" s="50" t="s">
        <v>2</v>
      </c>
    </row>
    <row r="179" spans="1:5" ht="15">
      <c r="A179" s="4"/>
      <c r="B179" s="13">
        <f>A181*B180</f>
        <v>5374.818967530951</v>
      </c>
      <c r="C179" s="69"/>
      <c r="D179" s="70">
        <f>D180*A181</f>
        <v>8062.228451296426</v>
      </c>
      <c r="E179" s="136" t="s">
        <v>71</v>
      </c>
    </row>
    <row r="180" spans="1:5" ht="15" customHeight="1">
      <c r="A180" s="17" t="s">
        <v>28</v>
      </c>
      <c r="B180" s="132">
        <f>B168</f>
        <v>0.013348016151099543</v>
      </c>
      <c r="C180" s="143"/>
      <c r="D180" s="134">
        <f>D168</f>
        <v>0.020022024226649313</v>
      </c>
      <c r="E180" s="137"/>
    </row>
    <row r="181" spans="1:5" ht="15">
      <c r="A181" s="21">
        <v>402668</v>
      </c>
      <c r="B181" s="133"/>
      <c r="C181" s="135"/>
      <c r="D181" s="135"/>
      <c r="E181" s="137"/>
    </row>
    <row r="182" spans="1:5" ht="15">
      <c r="A182" s="17" t="s">
        <v>31</v>
      </c>
      <c r="B182" s="114">
        <f>B179/A183</f>
        <v>0.4479389088699851</v>
      </c>
      <c r="C182" s="141"/>
      <c r="D182" s="114">
        <f>D179/A183</f>
        <v>0.6719083633049776</v>
      </c>
      <c r="E182" s="137"/>
    </row>
    <row r="183" spans="1:5" ht="15.75" thickBot="1">
      <c r="A183" s="20">
        <v>11999</v>
      </c>
      <c r="B183" s="115"/>
      <c r="C183" s="142"/>
      <c r="D183" s="115"/>
      <c r="E183" s="138"/>
    </row>
    <row r="185" ht="0.75" customHeight="1">
      <c r="A185" s="33"/>
    </row>
    <row r="186" spans="1:5" ht="72" customHeight="1">
      <c r="A186" s="165" t="s">
        <v>146</v>
      </c>
      <c r="B186" s="166"/>
      <c r="C186" s="166"/>
      <c r="D186" s="166"/>
      <c r="E186" s="166"/>
    </row>
    <row r="188" ht="15" customHeight="1"/>
    <row r="203" spans="1:5" s="23" customFormat="1" ht="60" customHeight="1">
      <c r="A203"/>
      <c r="B203"/>
      <c r="C203"/>
      <c r="D203"/>
      <c r="E203"/>
    </row>
    <row r="205" ht="15" customHeight="1"/>
    <row r="206" ht="31.5" customHeight="1"/>
    <row r="207" ht="15.75" customHeight="1"/>
    <row r="209" ht="15" customHeight="1"/>
    <row r="214" ht="15" customHeight="1"/>
  </sheetData>
  <sheetProtection/>
  <mergeCells count="207">
    <mergeCell ref="A186:E186"/>
    <mergeCell ref="D11:D12"/>
    <mergeCell ref="C11:C12"/>
    <mergeCell ref="B11:B12"/>
    <mergeCell ref="E10:E14"/>
    <mergeCell ref="D126:D127"/>
    <mergeCell ref="E109:E113"/>
    <mergeCell ref="B110:B111"/>
    <mergeCell ref="C110:C111"/>
    <mergeCell ref="E123:E127"/>
    <mergeCell ref="D124:D125"/>
    <mergeCell ref="B126:B127"/>
    <mergeCell ref="C126:C127"/>
    <mergeCell ref="D34:D35"/>
    <mergeCell ref="D74:D75"/>
    <mergeCell ref="C94:C95"/>
    <mergeCell ref="D112:D113"/>
    <mergeCell ref="C100:C101"/>
    <mergeCell ref="C92:C93"/>
    <mergeCell ref="D92:D93"/>
    <mergeCell ref="E65:E69"/>
    <mergeCell ref="E59:E63"/>
    <mergeCell ref="C106:C107"/>
    <mergeCell ref="D106:D107"/>
    <mergeCell ref="E85:E89"/>
    <mergeCell ref="D98:D99"/>
    <mergeCell ref="D60:D61"/>
    <mergeCell ref="D110:D111"/>
    <mergeCell ref="D72:D73"/>
    <mergeCell ref="E76:E77"/>
    <mergeCell ref="E91:E95"/>
    <mergeCell ref="E97:E101"/>
    <mergeCell ref="E71:E75"/>
    <mergeCell ref="E79:E83"/>
    <mergeCell ref="E103:E107"/>
    <mergeCell ref="D100:D101"/>
    <mergeCell ref="B56:B57"/>
    <mergeCell ref="C56:C57"/>
    <mergeCell ref="B62:B63"/>
    <mergeCell ref="D62:D63"/>
    <mergeCell ref="D68:D69"/>
    <mergeCell ref="D88:D89"/>
    <mergeCell ref="D86:D87"/>
    <mergeCell ref="D66:D67"/>
    <mergeCell ref="C66:C67"/>
    <mergeCell ref="C80:C81"/>
    <mergeCell ref="C68:C69"/>
    <mergeCell ref="B60:B61"/>
    <mergeCell ref="C60:C61"/>
    <mergeCell ref="C62:C63"/>
    <mergeCell ref="B74:B75"/>
    <mergeCell ref="C74:C75"/>
    <mergeCell ref="A114:A115"/>
    <mergeCell ref="B80:B81"/>
    <mergeCell ref="C104:C105"/>
    <mergeCell ref="D104:D105"/>
    <mergeCell ref="B82:B83"/>
    <mergeCell ref="D118:D119"/>
    <mergeCell ref="D82:D83"/>
    <mergeCell ref="C112:C113"/>
    <mergeCell ref="C118:C119"/>
    <mergeCell ref="B86:B87"/>
    <mergeCell ref="B72:B73"/>
    <mergeCell ref="B68:B69"/>
    <mergeCell ref="C82:C83"/>
    <mergeCell ref="D80:D81"/>
    <mergeCell ref="B112:B113"/>
    <mergeCell ref="C88:C89"/>
    <mergeCell ref="C86:C87"/>
    <mergeCell ref="B100:B101"/>
    <mergeCell ref="B92:B93"/>
    <mergeCell ref="B98:B99"/>
    <mergeCell ref="B94:B95"/>
    <mergeCell ref="D94:D95"/>
    <mergeCell ref="C98:C99"/>
    <mergeCell ref="B118:B119"/>
    <mergeCell ref="B34:B35"/>
    <mergeCell ref="B36:B37"/>
    <mergeCell ref="C36:C37"/>
    <mergeCell ref="C34:C35"/>
    <mergeCell ref="B66:B67"/>
    <mergeCell ref="B88:B89"/>
    <mergeCell ref="E152:E153"/>
    <mergeCell ref="E135:E139"/>
    <mergeCell ref="D132:D133"/>
    <mergeCell ref="E129:E133"/>
    <mergeCell ref="D130:D131"/>
    <mergeCell ref="B142:B143"/>
    <mergeCell ref="B148:B149"/>
    <mergeCell ref="C142:C143"/>
    <mergeCell ref="C144:C145"/>
    <mergeCell ref="D144:D145"/>
    <mergeCell ref="B120:B121"/>
    <mergeCell ref="C120:C121"/>
    <mergeCell ref="C130:C131"/>
    <mergeCell ref="D142:D143"/>
    <mergeCell ref="E141:E145"/>
    <mergeCell ref="E147:E151"/>
    <mergeCell ref="D136:D137"/>
    <mergeCell ref="E117:E121"/>
    <mergeCell ref="B124:B125"/>
    <mergeCell ref="C124:C125"/>
    <mergeCell ref="D148:D149"/>
    <mergeCell ref="B150:B151"/>
    <mergeCell ref="B106:B107"/>
    <mergeCell ref="A152:A153"/>
    <mergeCell ref="B130:B131"/>
    <mergeCell ref="D120:D121"/>
    <mergeCell ref="B132:B133"/>
    <mergeCell ref="C132:C133"/>
    <mergeCell ref="B136:B137"/>
    <mergeCell ref="C136:C137"/>
    <mergeCell ref="E167:E171"/>
    <mergeCell ref="B168:B169"/>
    <mergeCell ref="C162:C163"/>
    <mergeCell ref="E179:E183"/>
    <mergeCell ref="E173:E177"/>
    <mergeCell ref="E161:E165"/>
    <mergeCell ref="B170:B171"/>
    <mergeCell ref="C170:C171"/>
    <mergeCell ref="C182:C183"/>
    <mergeCell ref="D182:D183"/>
    <mergeCell ref="C176:C177"/>
    <mergeCell ref="B174:B175"/>
    <mergeCell ref="C174:C175"/>
    <mergeCell ref="D174:D175"/>
    <mergeCell ref="D170:D171"/>
    <mergeCell ref="B158:B159"/>
    <mergeCell ref="C158:C159"/>
    <mergeCell ref="C164:C165"/>
    <mergeCell ref="D164:D165"/>
    <mergeCell ref="D162:D163"/>
    <mergeCell ref="B164:B165"/>
    <mergeCell ref="D180:D181"/>
    <mergeCell ref="C168:C169"/>
    <mergeCell ref="D168:D169"/>
    <mergeCell ref="B162:B163"/>
    <mergeCell ref="D176:D177"/>
    <mergeCell ref="B180:B181"/>
    <mergeCell ref="C180:C181"/>
    <mergeCell ref="B176:B177"/>
    <mergeCell ref="B182:B183"/>
    <mergeCell ref="A76:A77"/>
    <mergeCell ref="C72:C73"/>
    <mergeCell ref="B44:B45"/>
    <mergeCell ref="E155:E159"/>
    <mergeCell ref="B156:B157"/>
    <mergeCell ref="C150:C151"/>
    <mergeCell ref="D150:D151"/>
    <mergeCell ref="D156:D157"/>
    <mergeCell ref="C148:C149"/>
    <mergeCell ref="B144:B145"/>
    <mergeCell ref="B152:D152"/>
    <mergeCell ref="B114:D114"/>
    <mergeCell ref="E114:E115"/>
    <mergeCell ref="D158:D159"/>
    <mergeCell ref="B104:B105"/>
    <mergeCell ref="C156:C157"/>
    <mergeCell ref="B138:B139"/>
    <mergeCell ref="C138:C139"/>
    <mergeCell ref="D138:D139"/>
    <mergeCell ref="C44:C45"/>
    <mergeCell ref="E41:E45"/>
    <mergeCell ref="D42:D43"/>
    <mergeCell ref="E53:E57"/>
    <mergeCell ref="D50:D51"/>
    <mergeCell ref="D54:D55"/>
    <mergeCell ref="C50:C51"/>
    <mergeCell ref="B76:D76"/>
    <mergeCell ref="E24:E25"/>
    <mergeCell ref="B24:D24"/>
    <mergeCell ref="B28:B29"/>
    <mergeCell ref="B38:D38"/>
    <mergeCell ref="E38:E39"/>
    <mergeCell ref="B30:B31"/>
    <mergeCell ref="C30:C31"/>
    <mergeCell ref="D56:D57"/>
    <mergeCell ref="E47:E51"/>
    <mergeCell ref="E27:E31"/>
    <mergeCell ref="E33:E37"/>
    <mergeCell ref="C54:C55"/>
    <mergeCell ref="C42:C43"/>
    <mergeCell ref="A23:E23"/>
    <mergeCell ref="C28:C29"/>
    <mergeCell ref="D28:D29"/>
    <mergeCell ref="D30:D31"/>
    <mergeCell ref="B42:B43"/>
    <mergeCell ref="D44:D45"/>
    <mergeCell ref="B48:B49"/>
    <mergeCell ref="C48:C49"/>
    <mergeCell ref="D48:D49"/>
    <mergeCell ref="B50:B51"/>
    <mergeCell ref="B54:B55"/>
    <mergeCell ref="E16:E20"/>
    <mergeCell ref="B19:B20"/>
    <mergeCell ref="D19:D20"/>
    <mergeCell ref="B17:B18"/>
    <mergeCell ref="D17:D18"/>
    <mergeCell ref="B13:B14"/>
    <mergeCell ref="A1:E1"/>
    <mergeCell ref="A3:E3"/>
    <mergeCell ref="A4:E4"/>
    <mergeCell ref="E7:E8"/>
    <mergeCell ref="B7:D7"/>
    <mergeCell ref="A7:A8"/>
    <mergeCell ref="D13:D14"/>
    <mergeCell ref="C13:C14"/>
  </mergeCells>
  <hyperlinks>
    <hyperlink ref="E52" location="Expl_Spain" display="Explanation"/>
    <hyperlink ref="E70" location="Expl_Greece" display="Explanation"/>
    <hyperlink ref="E58" location="Expl_Poland" display="Explanation"/>
    <hyperlink ref="E78" location="Expl_Portugal" display="Explanation"/>
    <hyperlink ref="E84" location="Expl_Belgium" display="Explanation"/>
    <hyperlink ref="E102" location="Expl_Sweden" display="Explanation"/>
    <hyperlink ref="E116" location="Expl_Denmark" display="Explanation"/>
    <hyperlink ref="E128" location="Expl_Finland" display="Explanation"/>
    <hyperlink ref="E134" location="Expl_Irland" display="Explanation"/>
    <hyperlink ref="E140" location="Expl_Lithuania" display="Explanation"/>
    <hyperlink ref="E146" location="Expl_Latvia" display="Explanation"/>
    <hyperlink ref="E154" location="Expl_Slovenia" display="Explanation"/>
    <hyperlink ref="E160" location="Expl_Estonia" display="Explanation"/>
    <hyperlink ref="E166" location="Expl_Cyprus" display="Explanation"/>
    <hyperlink ref="E172" location="Expl_Luxembourg" display="Explanation"/>
    <hyperlink ref="E178" location="Expl_Malta" display="Explanation"/>
    <hyperlink ref="E9" location="Estimate_EU25__HWWI" display="Explanation"/>
    <hyperlink ref="E46" location="Expl_Italy" display="Explanation"/>
    <hyperlink ref="E64" location="Expl_Netherlands" display="Explanation"/>
    <hyperlink ref="E90" location="Expl_Czech_Republic" display="Explanation"/>
    <hyperlink ref="E96" location="Expl_Hungary" display="Explanation"/>
    <hyperlink ref="E108" location="Expl_Austria" display="Explanation"/>
    <hyperlink ref="E122" location="Expl_Slovakia" display="Explanation"/>
    <hyperlink ref="A11" location="total_population" display="as % of population of"/>
    <hyperlink ref="A13" location="foreign_population" display="as % of foreign population of"/>
    <hyperlink ref="E32" location="Expl_France" display="Explanation"/>
    <hyperlink ref="E40" location="Expl_United_Kingdom" display="Explanation"/>
    <hyperlink ref="E26" location="Expl_Germany" display="Explanation"/>
    <hyperlink ref="A4" r:id="rId1" display="References "/>
    <hyperlink ref="A3:E3" location="Annex_Explanations" display="Explanations of country estimates "/>
    <hyperlink ref="A4:E4" location="Ref" display="References "/>
    <hyperlink ref="A2" location="quality_of_estimates" display="Quality of estimates"/>
  </hyperlinks>
  <printOptions/>
  <pageMargins left="0.7" right="0.7" top="0.787401575" bottom="0.787401575" header="0.3" footer="0.3"/>
  <pageSetup horizontalDpi="600" verticalDpi="600" orientation="portrait" paperSize="9" scale="99" r:id="rId2"/>
  <headerFooter>
    <oddHeader>&amp;CEstimate of irregular foreign residents in the EU25 in 2005
Annex 2 to Kovacheva and Vogel 2009</oddHeader>
    <oddFooter>&amp;L&amp;P/&amp;N&amp;C
Version: 30.09.2009</oddFooter>
  </headerFooter>
  <rowBreaks count="5" manualBreakCount="5">
    <brk id="37" max="255" man="1"/>
    <brk id="75" max="255" man="1"/>
    <brk id="113" max="255" man="1"/>
    <brk id="151" max="255" man="1"/>
    <brk id="205" max="255" man="1"/>
  </rowBreaks>
</worksheet>
</file>

<file path=xl/worksheets/sheet2.xml><?xml version="1.0" encoding="utf-8"?>
<worksheet xmlns="http://schemas.openxmlformats.org/spreadsheetml/2006/main" xmlns:r="http://schemas.openxmlformats.org/officeDocument/2006/relationships">
  <dimension ref="A1:B39"/>
  <sheetViews>
    <sheetView view="pageLayout" workbookViewId="0" topLeftCell="A1">
      <selection activeCell="A11" sqref="A11"/>
    </sheetView>
  </sheetViews>
  <sheetFormatPr defaultColWidth="11.421875" defaultRowHeight="15"/>
  <cols>
    <col min="1" max="1" width="18.00390625" style="0" customWidth="1"/>
    <col min="2" max="2" width="70.8515625" style="24" customWidth="1"/>
  </cols>
  <sheetData>
    <row r="1" spans="1:2" ht="15.75" thickBot="1">
      <c r="A1" s="99"/>
      <c r="B1" s="27" t="s">
        <v>106</v>
      </c>
    </row>
    <row r="2" spans="1:2" ht="75.75" thickBot="1">
      <c r="A2" s="100" t="s">
        <v>125</v>
      </c>
      <c r="B2" s="101" t="s">
        <v>124</v>
      </c>
    </row>
    <row r="3" spans="1:2" ht="75.75" thickBot="1">
      <c r="A3" s="100" t="s">
        <v>120</v>
      </c>
      <c r="B3" s="102" t="s">
        <v>121</v>
      </c>
    </row>
    <row r="4" spans="1:2" ht="30.75" thickBot="1">
      <c r="A4" s="97" t="s">
        <v>47</v>
      </c>
      <c r="B4" s="98" t="s">
        <v>77</v>
      </c>
    </row>
    <row r="5" spans="1:2" ht="60.75" thickBot="1">
      <c r="A5" s="81" t="s">
        <v>41</v>
      </c>
      <c r="B5" s="80" t="s">
        <v>78</v>
      </c>
    </row>
    <row r="6" ht="15">
      <c r="B6" s="33"/>
    </row>
    <row r="7" ht="15.75" thickBot="1"/>
    <row r="8" spans="1:2" ht="15.75" thickBot="1">
      <c r="A8" s="26" t="s">
        <v>0</v>
      </c>
      <c r="B8" s="27" t="s">
        <v>29</v>
      </c>
    </row>
    <row r="9" spans="1:2" ht="195">
      <c r="A9" s="54" t="s">
        <v>43</v>
      </c>
      <c r="B9" s="28" t="s">
        <v>79</v>
      </c>
    </row>
    <row r="10" spans="1:2" ht="15">
      <c r="A10" s="29" t="s">
        <v>42</v>
      </c>
      <c r="B10" s="53" t="s">
        <v>44</v>
      </c>
    </row>
    <row r="11" spans="1:2" ht="30">
      <c r="A11" s="29" t="s">
        <v>46</v>
      </c>
      <c r="B11" s="53" t="s">
        <v>45</v>
      </c>
    </row>
    <row r="12" spans="1:2" ht="105">
      <c r="A12" s="29" t="s">
        <v>8</v>
      </c>
      <c r="B12" s="30" t="s">
        <v>128</v>
      </c>
    </row>
    <row r="13" spans="1:2" ht="75">
      <c r="A13" s="29" t="s">
        <v>10</v>
      </c>
      <c r="B13" s="30" t="s">
        <v>114</v>
      </c>
    </row>
    <row r="14" spans="1:2" ht="75">
      <c r="A14" s="29" t="s">
        <v>9</v>
      </c>
      <c r="B14" s="30" t="s">
        <v>105</v>
      </c>
    </row>
    <row r="15" spans="1:2" ht="150">
      <c r="A15" s="29" t="s">
        <v>4</v>
      </c>
      <c r="B15" s="30" t="s">
        <v>74</v>
      </c>
    </row>
    <row r="16" spans="1:2" ht="60">
      <c r="A16" s="29" t="s">
        <v>6</v>
      </c>
      <c r="B16" s="30" t="s">
        <v>48</v>
      </c>
    </row>
    <row r="17" spans="1:2" ht="120">
      <c r="A17" s="29" t="s">
        <v>11</v>
      </c>
      <c r="B17" s="30" t="s">
        <v>50</v>
      </c>
    </row>
    <row r="18" spans="1:2" ht="105">
      <c r="A18" s="29" t="s">
        <v>5</v>
      </c>
      <c r="B18" s="30" t="s">
        <v>131</v>
      </c>
    </row>
    <row r="19" spans="1:2" ht="75">
      <c r="A19" s="29" t="s">
        <v>7</v>
      </c>
      <c r="B19" s="30" t="s">
        <v>87</v>
      </c>
    </row>
    <row r="20" spans="1:2" ht="45">
      <c r="A20" s="29" t="s">
        <v>16</v>
      </c>
      <c r="B20" s="30" t="s">
        <v>88</v>
      </c>
    </row>
    <row r="21" spans="1:2" ht="105">
      <c r="A21" s="29" t="s">
        <v>17</v>
      </c>
      <c r="B21" s="36" t="s">
        <v>90</v>
      </c>
    </row>
    <row r="22" spans="1:2" ht="90">
      <c r="A22" s="29" t="s">
        <v>12</v>
      </c>
      <c r="B22" s="30" t="s">
        <v>91</v>
      </c>
    </row>
    <row r="23" spans="1:2" ht="165">
      <c r="A23" s="29" t="s">
        <v>13</v>
      </c>
      <c r="B23" s="30" t="s">
        <v>139</v>
      </c>
    </row>
    <row r="24" spans="1:2" ht="60">
      <c r="A24" s="29" t="s">
        <v>18</v>
      </c>
      <c r="B24" s="30" t="s">
        <v>56</v>
      </c>
    </row>
    <row r="25" spans="1:2" ht="105">
      <c r="A25" s="29" t="s">
        <v>14</v>
      </c>
      <c r="B25" s="30" t="s">
        <v>129</v>
      </c>
    </row>
    <row r="26" spans="1:2" ht="60">
      <c r="A26" s="29" t="s">
        <v>19</v>
      </c>
      <c r="B26" s="37" t="s">
        <v>60</v>
      </c>
    </row>
    <row r="27" spans="1:2" ht="60">
      <c r="A27" s="29" t="s">
        <v>15</v>
      </c>
      <c r="B27" s="30" t="s">
        <v>62</v>
      </c>
    </row>
    <row r="28" spans="1:2" ht="75">
      <c r="A28" s="29" t="s">
        <v>20</v>
      </c>
      <c r="B28" s="30" t="s">
        <v>58</v>
      </c>
    </row>
    <row r="29" spans="1:2" ht="120">
      <c r="A29" s="29" t="s">
        <v>37</v>
      </c>
      <c r="B29" s="30" t="s">
        <v>80</v>
      </c>
    </row>
    <row r="30" spans="1:2" ht="135">
      <c r="A30" s="29" t="s">
        <v>21</v>
      </c>
      <c r="B30" s="30" t="s">
        <v>68</v>
      </c>
    </row>
    <row r="31" spans="1:2" ht="150">
      <c r="A31" s="29" t="s">
        <v>22</v>
      </c>
      <c r="B31" s="30" t="s">
        <v>92</v>
      </c>
    </row>
    <row r="32" spans="1:2" ht="135">
      <c r="A32" s="29" t="s">
        <v>23</v>
      </c>
      <c r="B32" s="30" t="s">
        <v>76</v>
      </c>
    </row>
    <row r="33" spans="1:2" ht="60">
      <c r="A33" s="29" t="s">
        <v>24</v>
      </c>
      <c r="B33" s="30" t="s">
        <v>75</v>
      </c>
    </row>
    <row r="34" spans="1:2" ht="90">
      <c r="A34" s="29" t="s">
        <v>27</v>
      </c>
      <c r="B34" s="30" t="s">
        <v>63</v>
      </c>
    </row>
    <row r="35" spans="1:2" ht="120">
      <c r="A35" s="29" t="s">
        <v>25</v>
      </c>
      <c r="B35" s="30" t="s">
        <v>81</v>
      </c>
    </row>
    <row r="36" spans="1:2" ht="105.75" thickBot="1">
      <c r="A36" s="31" t="s">
        <v>26</v>
      </c>
      <c r="B36" s="32" t="s">
        <v>83</v>
      </c>
    </row>
    <row r="39" ht="15">
      <c r="A39" s="33" t="s">
        <v>82</v>
      </c>
    </row>
  </sheetData>
  <sheetProtection/>
  <hyperlinks>
    <hyperlink ref="A15" location="Italy_Estimate" display="Italy"/>
    <hyperlink ref="A18" location="Netherlands_Estimate" display="Netherlands"/>
    <hyperlink ref="A16" location="Estimate_Spain" display="Spain"/>
    <hyperlink ref="A19" location="Estimate_Greece" display="Greece"/>
    <hyperlink ref="A12" location="Estimate_Germany" display="Germany"/>
    <hyperlink ref="A14" location="Estimate_United_Kingdom" display="United Kingdom"/>
    <hyperlink ref="A13" location="Estimate_France" display="France"/>
    <hyperlink ref="A17" location="Estimate_Poland" display="Poland"/>
    <hyperlink ref="A22" location="Czech_Republic_Estimate" display="Czech Republic"/>
    <hyperlink ref="A23" location="Hungary_Estimate" display="Hungary"/>
    <hyperlink ref="A25" location="Austria_Estimate" display="Austria"/>
    <hyperlink ref="A27" location="Slovakia_Estimate" display="Slovakia"/>
    <hyperlink ref="A20" location="Estimate_Portugal" display="Portugal"/>
    <hyperlink ref="A21" location="Estimate_Belgium" display="Belgium"/>
    <hyperlink ref="A24" location="Estimate_Sweden" display="Sweden"/>
    <hyperlink ref="A26" location="Estimate_Denmark" display="Denmark"/>
    <hyperlink ref="A28" location="Estimate_Finland" display="Finland"/>
    <hyperlink ref="A29" location="Estimate_Irland" display="Irland"/>
    <hyperlink ref="A30" location="Estimate_Lithuania" display="Lithuania"/>
    <hyperlink ref="A31" location="Estimate_Latvia" display="Latvia"/>
    <hyperlink ref="A32" location="Estimate_Slovenia" display="Slovenia"/>
    <hyperlink ref="A33" location="Estimate_Estonia" display="Estonia"/>
    <hyperlink ref="A34" location="Estimate_Cyprus" display="Cyprus"/>
    <hyperlink ref="A35" location="Estimate_Luxembourg" display="Luxembourg"/>
    <hyperlink ref="A36" location="Estimate_Malta" display="Malta"/>
    <hyperlink ref="A39" location="Back_Estimates" display="back to estimates"/>
    <hyperlink ref="A9" location="Back_EU25_HWWI" display="EU25/ HWWI "/>
    <hyperlink ref="A10" location="Back_EU25_1rule" display="EU25/ 1% rule "/>
    <hyperlink ref="A11" location="Back_EU25_10rule" display="EU25/ 10% rule "/>
    <hyperlink ref="A4" location="Back_Estimates" display="total population"/>
    <hyperlink ref="A5" location="Back_Estimates" display="foreign population"/>
    <hyperlink ref="A3" location="back_QualityAssessment" display="quality of estimates"/>
    <hyperlink ref="A2" location="Back_Estimates" display="inclusion and adjustment rules"/>
  </hyperlinks>
  <printOptions/>
  <pageMargins left="0.7" right="0.7" top="0.75" bottom="0.75" header="0.3" footer="0.3"/>
  <pageSetup horizontalDpi="600" verticalDpi="600" orientation="portrait" paperSize="9" scale="96" r:id="rId1"/>
  <headerFooter>
    <oddHeader>&amp;CEU25 estimate in 2005: Explanations of country estimates</oddHeader>
    <oddFooter>&amp;L&amp;P/&amp;N&amp;CVersion: 30.09.2009</oddFooter>
  </headerFooter>
</worksheet>
</file>

<file path=xl/worksheets/sheet3.xml><?xml version="1.0" encoding="utf-8"?>
<worksheet xmlns="http://schemas.openxmlformats.org/spreadsheetml/2006/main" xmlns:r="http://schemas.openxmlformats.org/officeDocument/2006/relationships">
  <dimension ref="A1:A40"/>
  <sheetViews>
    <sheetView view="pageLayout" workbookViewId="0" topLeftCell="A15">
      <selection activeCell="A19" sqref="A19"/>
    </sheetView>
  </sheetViews>
  <sheetFormatPr defaultColWidth="11.421875" defaultRowHeight="15"/>
  <cols>
    <col min="1" max="1" width="125.8515625" style="0" customWidth="1"/>
  </cols>
  <sheetData>
    <row r="1" ht="16.5" thickBot="1" thickTop="1">
      <c r="A1" s="82" t="s">
        <v>30</v>
      </c>
    </row>
    <row r="2" ht="30.75" thickTop="1">
      <c r="A2" s="88" t="s">
        <v>107</v>
      </c>
    </row>
    <row r="3" ht="30">
      <c r="A3" s="83" t="s">
        <v>32</v>
      </c>
    </row>
    <row r="4" ht="30">
      <c r="A4" s="83" t="s">
        <v>93</v>
      </c>
    </row>
    <row r="5" ht="30">
      <c r="A5" s="83" t="s">
        <v>94</v>
      </c>
    </row>
    <row r="6" ht="30">
      <c r="A6" s="83" t="s">
        <v>95</v>
      </c>
    </row>
    <row r="7" ht="30">
      <c r="A7" s="83" t="s">
        <v>96</v>
      </c>
    </row>
    <row r="8" ht="30">
      <c r="A8" s="83" t="s">
        <v>97</v>
      </c>
    </row>
    <row r="9" ht="30">
      <c r="A9" s="83" t="s">
        <v>86</v>
      </c>
    </row>
    <row r="10" ht="30">
      <c r="A10" s="83" t="s">
        <v>98</v>
      </c>
    </row>
    <row r="11" ht="30">
      <c r="A11" s="83" t="s">
        <v>99</v>
      </c>
    </row>
    <row r="12" ht="30">
      <c r="A12" s="83" t="s">
        <v>100</v>
      </c>
    </row>
    <row r="13" ht="30">
      <c r="A13" s="83" t="s">
        <v>115</v>
      </c>
    </row>
    <row r="14" ht="15">
      <c r="A14" s="84" t="s">
        <v>33</v>
      </c>
    </row>
    <row r="15" ht="45">
      <c r="A15" s="83" t="s">
        <v>108</v>
      </c>
    </row>
    <row r="16" ht="30">
      <c r="A16" s="84" t="s">
        <v>34</v>
      </c>
    </row>
    <row r="17" ht="30">
      <c r="A17" s="85" t="s">
        <v>35</v>
      </c>
    </row>
    <row r="18" ht="30">
      <c r="A18" s="84" t="s">
        <v>36</v>
      </c>
    </row>
    <row r="19" ht="45">
      <c r="A19" s="87" t="s">
        <v>132</v>
      </c>
    </row>
    <row r="20" ht="45">
      <c r="A20" s="103" t="s">
        <v>148</v>
      </c>
    </row>
    <row r="21" ht="15">
      <c r="A21" s="84" t="s">
        <v>135</v>
      </c>
    </row>
    <row r="22" ht="30">
      <c r="A22" s="87" t="s">
        <v>103</v>
      </c>
    </row>
    <row r="23" ht="45">
      <c r="A23" s="84" t="s">
        <v>102</v>
      </c>
    </row>
    <row r="24" ht="30">
      <c r="A24" s="84" t="s">
        <v>101</v>
      </c>
    </row>
    <row r="25" ht="30">
      <c r="A25" s="84" t="s">
        <v>109</v>
      </c>
    </row>
    <row r="26" ht="30">
      <c r="A26" s="83" t="s">
        <v>110</v>
      </c>
    </row>
    <row r="27" ht="30">
      <c r="A27" s="83" t="s">
        <v>111</v>
      </c>
    </row>
    <row r="28" ht="45">
      <c r="A28" s="83" t="s">
        <v>89</v>
      </c>
    </row>
    <row r="29" ht="30">
      <c r="A29" s="83" t="s">
        <v>112</v>
      </c>
    </row>
    <row r="30" ht="30">
      <c r="A30" s="83" t="s">
        <v>84</v>
      </c>
    </row>
    <row r="31" ht="30">
      <c r="A31" s="84" t="s">
        <v>136</v>
      </c>
    </row>
    <row r="32" ht="45">
      <c r="A32" s="90" t="s">
        <v>133</v>
      </c>
    </row>
    <row r="33" ht="45">
      <c r="A33" s="90" t="s">
        <v>134</v>
      </c>
    </row>
    <row r="34" ht="30">
      <c r="A34" s="90" t="s">
        <v>126</v>
      </c>
    </row>
    <row r="35" ht="15.75" thickBot="1">
      <c r="A35" s="86" t="s">
        <v>85</v>
      </c>
    </row>
    <row r="37" ht="15">
      <c r="A37" s="34" t="s">
        <v>82</v>
      </c>
    </row>
    <row r="40" ht="15">
      <c r="A40" s="25"/>
    </row>
  </sheetData>
  <sheetProtection/>
  <hyperlinks>
    <hyperlink ref="A37" location="Back_Estimates" display="back to estimates"/>
  </hyperlinks>
  <printOptions/>
  <pageMargins left="0.7" right="0.7" top="0.787401575" bottom="0.787401575" header="0.3" footer="0.3"/>
  <pageSetup horizontalDpi="600" verticalDpi="600" orientation="portrait" paperSize="9" r:id="rId1"/>
  <headerFooter>
    <oddHeader>&amp;CEU25 estimate in 2005: References</oddHeader>
    <oddFooter>&amp;L&amp;P/&amp;N&amp;CVersion: 30.09.2009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Vesela Kovacheva</dc:creator>
  <cp:keywords/>
  <dc:description/>
  <cp:lastModifiedBy>Vesela Kovacheva</cp:lastModifiedBy>
  <cp:lastPrinted>2009-09-29T09:51:16Z</cp:lastPrinted>
  <dcterms:created xsi:type="dcterms:W3CDTF">2009-02-02T08:50:39Z</dcterms:created>
  <dcterms:modified xsi:type="dcterms:W3CDTF">2009-12-03T09:49:57Z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