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Referat12\EU\Beratung\Timesheets\HEU\"/>
    </mc:Choice>
  </mc:AlternateContent>
  <xr:revisionPtr revIDLastSave="0" documentId="13_ncr:1_{B7664DB2-53A4-41F6-8C02-8227823099B3}" xr6:coauthVersionLast="47" xr6:coauthVersionMax="47" xr10:uidLastSave="{00000000-0000-0000-0000-000000000000}"/>
  <bookViews>
    <workbookView xWindow="-120" yWindow="-120" windowWidth="29040" windowHeight="17640" activeTab="1" xr2:uid="{00000000-000D-0000-FFFF-FFFF00000000}"/>
  </bookViews>
  <sheets>
    <sheet name="Instructions" sheetId="1" r:id="rId1"/>
    <sheet name="Start Data" sheetId="2" r:id="rId2"/>
    <sheet name="EXAMPLE" sheetId="32" r:id="rId3"/>
    <sheet name="January" sheetId="3" r:id="rId4"/>
    <sheet name="February" sheetId="33" r:id="rId5"/>
    <sheet name="March" sheetId="34" r:id="rId6"/>
    <sheet name="April" sheetId="35" r:id="rId7"/>
    <sheet name="May" sheetId="36" r:id="rId8"/>
    <sheet name="June" sheetId="37" r:id="rId9"/>
    <sheet name="July" sheetId="38" r:id="rId10"/>
    <sheet name="August" sheetId="39" r:id="rId11"/>
    <sheet name="September" sheetId="40" r:id="rId12"/>
    <sheet name="October" sheetId="41" r:id="rId13"/>
    <sheet name="November" sheetId="42" r:id="rId14"/>
    <sheet name="December" sheetId="43" r:id="rId15"/>
    <sheet name="SumDayperYear" sheetId="31" r:id="rId16"/>
    <sheet name="Feiertage" sheetId="4" state="hidden" r:id="rId17"/>
    <sheet name="Jahresübersicht" sheetId="5" state="hidden" r:id="rId18"/>
  </sheets>
  <definedNames>
    <definedName name="_xlnm.Print_Area" localSheetId="6">April!$A$2:$AI$44</definedName>
    <definedName name="_xlnm.Print_Area" localSheetId="10">August!$A$2:$AI$44</definedName>
    <definedName name="_xlnm.Print_Area" localSheetId="14">December!$A$2:$AI$44</definedName>
    <definedName name="_xlnm.Print_Area" localSheetId="2">EXAMPLE!$B$2:$AL$45</definedName>
    <definedName name="_xlnm.Print_Area" localSheetId="4">February!$A$2:$AI$44</definedName>
    <definedName name="_xlnm.Print_Area" localSheetId="3">January!$A$2:$AI$44</definedName>
    <definedName name="_xlnm.Print_Area" localSheetId="9">July!$A$2:$AI$44</definedName>
    <definedName name="_xlnm.Print_Area" localSheetId="8">June!$A$2:$AI$44</definedName>
    <definedName name="_xlnm.Print_Area" localSheetId="5">March!$A$2:$AI$44</definedName>
    <definedName name="_xlnm.Print_Area" localSheetId="7">May!$A$2:$AI$44</definedName>
    <definedName name="_xlnm.Print_Area" localSheetId="13">November!$A$2:$AI$44</definedName>
    <definedName name="_xlnm.Print_Area" localSheetId="12">October!$A$2:$AI$44</definedName>
    <definedName name="_xlnm.Print_Area" localSheetId="11">September!$A$2:$AI$44</definedName>
    <definedName name="_xlnm.Print_Area" localSheetId="15">SumDayperYear!$A$2:$R$102</definedName>
    <definedName name="Schleswig_Holstein">Feiertage!$B$3:$B$21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31" l="1"/>
  <c r="C20" i="31"/>
  <c r="C21" i="31"/>
  <c r="C22" i="31"/>
  <c r="C23" i="31"/>
  <c r="C24" i="31"/>
  <c r="C25" i="31"/>
  <c r="Q81" i="31"/>
  <c r="P81" i="31"/>
  <c r="O81" i="31"/>
  <c r="N81" i="31"/>
  <c r="M81" i="31"/>
  <c r="L81" i="31"/>
  <c r="K81" i="31"/>
  <c r="J81" i="31"/>
  <c r="I81" i="31"/>
  <c r="H81" i="31"/>
  <c r="G81" i="31"/>
  <c r="F81" i="31"/>
  <c r="Q80" i="31"/>
  <c r="P80" i="31"/>
  <c r="O80" i="31"/>
  <c r="N80" i="31"/>
  <c r="M80" i="31"/>
  <c r="L80" i="31"/>
  <c r="K80" i="31"/>
  <c r="J80" i="31"/>
  <c r="I80" i="31"/>
  <c r="H80" i="31"/>
  <c r="G80" i="31"/>
  <c r="F80" i="31"/>
  <c r="Q79" i="31"/>
  <c r="P79" i="31"/>
  <c r="O79" i="31"/>
  <c r="N79" i="31"/>
  <c r="M79" i="31"/>
  <c r="L79" i="31"/>
  <c r="K79" i="31"/>
  <c r="J79" i="31"/>
  <c r="I79" i="31"/>
  <c r="H79" i="31"/>
  <c r="G79" i="31"/>
  <c r="F79" i="31"/>
  <c r="E81" i="31"/>
  <c r="E80" i="31"/>
  <c r="E79" i="31"/>
  <c r="Q78" i="31"/>
  <c r="P78" i="31"/>
  <c r="O78" i="31"/>
  <c r="N78" i="31"/>
  <c r="M78" i="31"/>
  <c r="L78" i="31"/>
  <c r="K78" i="31"/>
  <c r="J78" i="31"/>
  <c r="I78" i="31"/>
  <c r="H78" i="31"/>
  <c r="G78" i="31"/>
  <c r="F78" i="31"/>
  <c r="Q77" i="31"/>
  <c r="P77" i="31"/>
  <c r="O77" i="31"/>
  <c r="N77" i="31"/>
  <c r="M77" i="31"/>
  <c r="L77" i="31"/>
  <c r="K77" i="31"/>
  <c r="J77" i="31"/>
  <c r="I77" i="31"/>
  <c r="H77" i="31"/>
  <c r="G77" i="31"/>
  <c r="F77" i="31"/>
  <c r="Q76" i="31"/>
  <c r="P76" i="31"/>
  <c r="O76" i="31"/>
  <c r="N76" i="31"/>
  <c r="M76" i="31"/>
  <c r="L76" i="31"/>
  <c r="K76" i="31"/>
  <c r="J76" i="31"/>
  <c r="I76" i="31"/>
  <c r="H76" i="31"/>
  <c r="G76" i="31"/>
  <c r="F76" i="31"/>
  <c r="E78" i="31"/>
  <c r="E77" i="31"/>
  <c r="E76" i="31"/>
  <c r="Q75" i="31"/>
  <c r="P75" i="31"/>
  <c r="O75" i="31"/>
  <c r="N75" i="31"/>
  <c r="M75" i="31"/>
  <c r="L75" i="31"/>
  <c r="K75" i="31"/>
  <c r="J75" i="31"/>
  <c r="I75" i="31"/>
  <c r="H75" i="31"/>
  <c r="G75" i="31"/>
  <c r="F75" i="31"/>
  <c r="E75" i="31"/>
  <c r="B30" i="31"/>
  <c r="D81" i="31"/>
  <c r="D80" i="31"/>
  <c r="D79" i="31"/>
  <c r="D78" i="31"/>
  <c r="D77" i="31"/>
  <c r="D76" i="31"/>
  <c r="D75" i="31"/>
  <c r="Q87" i="31"/>
  <c r="P87" i="31"/>
  <c r="O87" i="31"/>
  <c r="N87" i="31"/>
  <c r="M87" i="31"/>
  <c r="L87" i="31"/>
  <c r="K87" i="31"/>
  <c r="J87" i="31"/>
  <c r="I87" i="31"/>
  <c r="H87" i="31"/>
  <c r="G87" i="31"/>
  <c r="F87" i="31"/>
  <c r="E87" i="31"/>
  <c r="D87" i="31"/>
  <c r="C87" i="31"/>
  <c r="C81" i="31"/>
  <c r="C80" i="31"/>
  <c r="C79" i="31"/>
  <c r="C78" i="31"/>
  <c r="C77" i="31"/>
  <c r="C76" i="31"/>
  <c r="C75" i="31"/>
  <c r="C69" i="31"/>
  <c r="D69" i="31"/>
  <c r="E69" i="31"/>
  <c r="F69" i="31"/>
  <c r="G69" i="31"/>
  <c r="H69" i="31"/>
  <c r="I69" i="31"/>
  <c r="J69" i="31"/>
  <c r="K69" i="31"/>
  <c r="L69" i="31"/>
  <c r="M69" i="31"/>
  <c r="N69" i="31"/>
  <c r="O69" i="31"/>
  <c r="P69" i="31"/>
  <c r="Q69" i="31"/>
  <c r="H31" i="31"/>
  <c r="I31" i="31"/>
  <c r="K31" i="31"/>
  <c r="L31" i="31"/>
  <c r="M31" i="31"/>
  <c r="N31" i="31"/>
  <c r="H32" i="31"/>
  <c r="I32" i="31"/>
  <c r="K32" i="31"/>
  <c r="L32" i="31"/>
  <c r="M32" i="31"/>
  <c r="N32" i="31"/>
  <c r="H33" i="31"/>
  <c r="I33" i="31"/>
  <c r="K33" i="31"/>
  <c r="L33" i="31"/>
  <c r="M33" i="31"/>
  <c r="N33" i="31"/>
  <c r="H34" i="31"/>
  <c r="I34" i="31"/>
  <c r="K34" i="31"/>
  <c r="L34" i="31"/>
  <c r="M34" i="31"/>
  <c r="N34" i="31"/>
  <c r="H35" i="31"/>
  <c r="I35" i="31"/>
  <c r="K35" i="31"/>
  <c r="L35" i="31"/>
  <c r="M35" i="31"/>
  <c r="N35" i="31"/>
  <c r="H36" i="31"/>
  <c r="I36" i="31"/>
  <c r="K36" i="31"/>
  <c r="L36" i="31"/>
  <c r="M36" i="31"/>
  <c r="N36" i="31"/>
  <c r="H37" i="31"/>
  <c r="I37" i="31"/>
  <c r="K37" i="31"/>
  <c r="L37" i="31"/>
  <c r="M37" i="31"/>
  <c r="N37" i="31"/>
  <c r="H38" i="31"/>
  <c r="I38" i="31"/>
  <c r="K38" i="31"/>
  <c r="L38" i="31"/>
  <c r="M38" i="31"/>
  <c r="N38" i="31"/>
  <c r="H39" i="31"/>
  <c r="I39" i="31"/>
  <c r="K39" i="31"/>
  <c r="L39" i="31"/>
  <c r="M39" i="31"/>
  <c r="N39" i="31"/>
  <c r="H40" i="31"/>
  <c r="I40" i="31"/>
  <c r="J40" i="31"/>
  <c r="K40" i="31"/>
  <c r="L40" i="31"/>
  <c r="M40" i="31"/>
  <c r="N40" i="31"/>
  <c r="H41" i="31"/>
  <c r="I41" i="31"/>
  <c r="J41" i="31"/>
  <c r="K41" i="31"/>
  <c r="L41" i="31"/>
  <c r="M41" i="31"/>
  <c r="N41" i="31"/>
  <c r="H42" i="31"/>
  <c r="I42" i="31"/>
  <c r="J42" i="31"/>
  <c r="K42" i="31"/>
  <c r="L42" i="31"/>
  <c r="M42" i="31"/>
  <c r="N42" i="31"/>
  <c r="H43" i="31"/>
  <c r="I43" i="31"/>
  <c r="J43" i="31"/>
  <c r="K43" i="31"/>
  <c r="L43" i="31"/>
  <c r="M43" i="31"/>
  <c r="N43" i="31"/>
  <c r="H44" i="31"/>
  <c r="I44" i="31"/>
  <c r="J44" i="31"/>
  <c r="K44" i="31"/>
  <c r="L44" i="31"/>
  <c r="M44" i="31"/>
  <c r="N44" i="31"/>
  <c r="N30" i="31"/>
  <c r="M30" i="31"/>
  <c r="L30" i="31"/>
  <c r="K30" i="31"/>
  <c r="I30" i="31"/>
  <c r="H30" i="31"/>
  <c r="R75" i="31" l="1"/>
  <c r="R80" i="31"/>
  <c r="R78" i="31"/>
  <c r="R76" i="31"/>
  <c r="R77" i="31"/>
  <c r="R79" i="31"/>
  <c r="R81" i="31"/>
  <c r="Z43" i="43"/>
  <c r="I43" i="43"/>
  <c r="AG32" i="43"/>
  <c r="AC32" i="43"/>
  <c r="Y32" i="43"/>
  <c r="U32" i="43"/>
  <c r="Q32" i="43"/>
  <c r="M32" i="43"/>
  <c r="I32" i="43"/>
  <c r="E32" i="43"/>
  <c r="AG30" i="43"/>
  <c r="AF30" i="43"/>
  <c r="AF32" i="43" s="1"/>
  <c r="AE30" i="43"/>
  <c r="AE32" i="43" s="1"/>
  <c r="AD30" i="43"/>
  <c r="AD32" i="43" s="1"/>
  <c r="AC30" i="43"/>
  <c r="AB30" i="43"/>
  <c r="AB32" i="43" s="1"/>
  <c r="AA30" i="43"/>
  <c r="AA32" i="43" s="1"/>
  <c r="Z30" i="43"/>
  <c r="Z32" i="43" s="1"/>
  <c r="Y30" i="43"/>
  <c r="X30" i="43"/>
  <c r="X32" i="43" s="1"/>
  <c r="W30" i="43"/>
  <c r="W32" i="43" s="1"/>
  <c r="V30" i="43"/>
  <c r="V32" i="43" s="1"/>
  <c r="U30" i="43"/>
  <c r="T30" i="43"/>
  <c r="T32" i="43" s="1"/>
  <c r="S30" i="43"/>
  <c r="S32" i="43" s="1"/>
  <c r="R30" i="43"/>
  <c r="R32" i="43" s="1"/>
  <c r="Q30" i="43"/>
  <c r="P30" i="43"/>
  <c r="P32" i="43" s="1"/>
  <c r="O30" i="43"/>
  <c r="O32" i="43" s="1"/>
  <c r="N30" i="43"/>
  <c r="N32" i="43" s="1"/>
  <c r="M30" i="43"/>
  <c r="L30" i="43"/>
  <c r="L32" i="43" s="1"/>
  <c r="K30" i="43"/>
  <c r="K32" i="43" s="1"/>
  <c r="J30" i="43"/>
  <c r="J32" i="43" s="1"/>
  <c r="I30" i="43"/>
  <c r="H30" i="43"/>
  <c r="H32" i="43" s="1"/>
  <c r="G30" i="43"/>
  <c r="G32" i="43" s="1"/>
  <c r="F30" i="43"/>
  <c r="E30" i="43"/>
  <c r="D30" i="43"/>
  <c r="D32" i="43" s="1"/>
  <c r="C30" i="43"/>
  <c r="C32" i="43" s="1"/>
  <c r="AI29" i="43"/>
  <c r="AH29" i="43"/>
  <c r="B29" i="43"/>
  <c r="AI28" i="43"/>
  <c r="AH28" i="43"/>
  <c r="B28" i="43"/>
  <c r="AI27" i="43"/>
  <c r="AH27" i="43"/>
  <c r="B27" i="43"/>
  <c r="AI26" i="43"/>
  <c r="AH26" i="43"/>
  <c r="B26" i="43"/>
  <c r="AI25" i="43"/>
  <c r="AH25" i="43"/>
  <c r="B25" i="43"/>
  <c r="AI24" i="43"/>
  <c r="AH24" i="43"/>
  <c r="B24" i="43"/>
  <c r="AI23" i="43"/>
  <c r="AH23" i="43"/>
  <c r="B23" i="43"/>
  <c r="AI22" i="43"/>
  <c r="AH22" i="43"/>
  <c r="B22" i="43"/>
  <c r="AI21" i="43"/>
  <c r="AH21" i="43"/>
  <c r="B21" i="43"/>
  <c r="AI20" i="43"/>
  <c r="AH20" i="43"/>
  <c r="B20" i="43"/>
  <c r="AI19" i="43"/>
  <c r="AH19" i="43"/>
  <c r="B19" i="43"/>
  <c r="AI18" i="43"/>
  <c r="AH18" i="43"/>
  <c r="B18" i="43"/>
  <c r="AI17" i="43"/>
  <c r="AH17" i="43"/>
  <c r="B17" i="43"/>
  <c r="AI16" i="43"/>
  <c r="AH16" i="43"/>
  <c r="B16" i="43"/>
  <c r="AI15" i="43"/>
  <c r="AH15" i="43"/>
  <c r="B15" i="43"/>
  <c r="B10" i="43"/>
  <c r="H9" i="43"/>
  <c r="H8" i="43"/>
  <c r="H7" i="43"/>
  <c r="H6" i="43"/>
  <c r="W5" i="43"/>
  <c r="H5" i="43"/>
  <c r="H4" i="43"/>
  <c r="Z43" i="42"/>
  <c r="I43" i="42"/>
  <c r="AG32" i="42"/>
  <c r="AC32" i="42"/>
  <c r="Y32" i="42"/>
  <c r="U32" i="42"/>
  <c r="Q32" i="42"/>
  <c r="M32" i="42"/>
  <c r="I32" i="42"/>
  <c r="E32" i="42"/>
  <c r="AG30" i="42"/>
  <c r="AF30" i="42"/>
  <c r="AF32" i="42" s="1"/>
  <c r="AE30" i="42"/>
  <c r="AE32" i="42" s="1"/>
  <c r="AD30" i="42"/>
  <c r="AD32" i="42" s="1"/>
  <c r="AC30" i="42"/>
  <c r="AB30" i="42"/>
  <c r="AB32" i="42" s="1"/>
  <c r="AA30" i="42"/>
  <c r="AA32" i="42" s="1"/>
  <c r="Z30" i="42"/>
  <c r="Z32" i="42" s="1"/>
  <c r="Y30" i="42"/>
  <c r="X30" i="42"/>
  <c r="X32" i="42" s="1"/>
  <c r="W30" i="42"/>
  <c r="W32" i="42" s="1"/>
  <c r="V30" i="42"/>
  <c r="V32" i="42" s="1"/>
  <c r="U30" i="42"/>
  <c r="T30" i="42"/>
  <c r="T32" i="42" s="1"/>
  <c r="S30" i="42"/>
  <c r="S32" i="42" s="1"/>
  <c r="R30" i="42"/>
  <c r="R32" i="42" s="1"/>
  <c r="Q30" i="42"/>
  <c r="P30" i="42"/>
  <c r="P32" i="42" s="1"/>
  <c r="O30" i="42"/>
  <c r="O32" i="42" s="1"/>
  <c r="N30" i="42"/>
  <c r="N32" i="42" s="1"/>
  <c r="M30" i="42"/>
  <c r="L30" i="42"/>
  <c r="L32" i="42" s="1"/>
  <c r="K30" i="42"/>
  <c r="K32" i="42" s="1"/>
  <c r="J30" i="42"/>
  <c r="J32" i="42" s="1"/>
  <c r="I30" i="42"/>
  <c r="H30" i="42"/>
  <c r="H32" i="42" s="1"/>
  <c r="G30" i="42"/>
  <c r="G32" i="42" s="1"/>
  <c r="F30" i="42"/>
  <c r="F32" i="42" s="1"/>
  <c r="E30" i="42"/>
  <c r="D30" i="42"/>
  <c r="D32" i="42" s="1"/>
  <c r="C30" i="42"/>
  <c r="C32" i="42" s="1"/>
  <c r="AI29" i="42"/>
  <c r="AH29" i="42"/>
  <c r="B29" i="42"/>
  <c r="AI28" i="42"/>
  <c r="AH28" i="42"/>
  <c r="B28" i="42"/>
  <c r="AI27" i="42"/>
  <c r="AH27" i="42"/>
  <c r="B27" i="42"/>
  <c r="AI26" i="42"/>
  <c r="AH26" i="42"/>
  <c r="B26" i="42"/>
  <c r="AI25" i="42"/>
  <c r="AH25" i="42"/>
  <c r="B25" i="42"/>
  <c r="AI24" i="42"/>
  <c r="AH24" i="42"/>
  <c r="B24" i="42"/>
  <c r="AI23" i="42"/>
  <c r="AH23" i="42"/>
  <c r="B23" i="42"/>
  <c r="AI22" i="42"/>
  <c r="AH22" i="42"/>
  <c r="B22" i="42"/>
  <c r="AI21" i="42"/>
  <c r="AH21" i="42"/>
  <c r="B21" i="42"/>
  <c r="AI20" i="42"/>
  <c r="AH20" i="42"/>
  <c r="B20" i="42"/>
  <c r="AI19" i="42"/>
  <c r="AH19" i="42"/>
  <c r="B19" i="42"/>
  <c r="AI18" i="42"/>
  <c r="AH18" i="42"/>
  <c r="B18" i="42"/>
  <c r="AI17" i="42"/>
  <c r="AH17" i="42"/>
  <c r="B17" i="42"/>
  <c r="AI16" i="42"/>
  <c r="AH16" i="42"/>
  <c r="B16" i="42"/>
  <c r="AI15" i="42"/>
  <c r="AH15" i="42"/>
  <c r="B15" i="42"/>
  <c r="B10" i="42"/>
  <c r="H9" i="42"/>
  <c r="H8" i="42"/>
  <c r="H7" i="42"/>
  <c r="H6" i="42"/>
  <c r="W5" i="42"/>
  <c r="H5" i="42"/>
  <c r="H4" i="42"/>
  <c r="Z43" i="41"/>
  <c r="I43" i="41"/>
  <c r="AG32" i="41"/>
  <c r="AC32" i="41"/>
  <c r="Y32" i="41"/>
  <c r="U32" i="41"/>
  <c r="Q32" i="41"/>
  <c r="M32" i="41"/>
  <c r="I32" i="41"/>
  <c r="E32" i="41"/>
  <c r="AG30" i="41"/>
  <c r="AF30" i="41"/>
  <c r="AF32" i="41" s="1"/>
  <c r="AE30" i="41"/>
  <c r="AE32" i="41" s="1"/>
  <c r="AD30" i="41"/>
  <c r="AD32" i="41" s="1"/>
  <c r="AC30" i="41"/>
  <c r="AB30" i="41"/>
  <c r="AB32" i="41" s="1"/>
  <c r="AA30" i="41"/>
  <c r="AA32" i="41" s="1"/>
  <c r="Z30" i="41"/>
  <c r="Z32" i="41" s="1"/>
  <c r="Y30" i="41"/>
  <c r="X30" i="41"/>
  <c r="X32" i="41" s="1"/>
  <c r="W30" i="41"/>
  <c r="W32" i="41" s="1"/>
  <c r="V30" i="41"/>
  <c r="V32" i="41" s="1"/>
  <c r="U30" i="41"/>
  <c r="T30" i="41"/>
  <c r="T32" i="41" s="1"/>
  <c r="S30" i="41"/>
  <c r="S32" i="41" s="1"/>
  <c r="R30" i="41"/>
  <c r="R32" i="41" s="1"/>
  <c r="Q30" i="41"/>
  <c r="P30" i="41"/>
  <c r="P32" i="41" s="1"/>
  <c r="O30" i="41"/>
  <c r="O32" i="41" s="1"/>
  <c r="N30" i="41"/>
  <c r="N32" i="41" s="1"/>
  <c r="M30" i="41"/>
  <c r="L30" i="41"/>
  <c r="L32" i="41" s="1"/>
  <c r="K30" i="41"/>
  <c r="K32" i="41" s="1"/>
  <c r="J30" i="41"/>
  <c r="J32" i="41" s="1"/>
  <c r="I30" i="41"/>
  <c r="H30" i="41"/>
  <c r="H32" i="41" s="1"/>
  <c r="G30" i="41"/>
  <c r="G32" i="41" s="1"/>
  <c r="F30" i="41"/>
  <c r="AH30" i="41" s="1"/>
  <c r="E30" i="41"/>
  <c r="D30" i="41"/>
  <c r="D32" i="41" s="1"/>
  <c r="C30" i="41"/>
  <c r="C32" i="41" s="1"/>
  <c r="AI29" i="41"/>
  <c r="AH29" i="41"/>
  <c r="B29" i="41"/>
  <c r="AI28" i="41"/>
  <c r="AH28" i="41"/>
  <c r="B28" i="41"/>
  <c r="AI27" i="41"/>
  <c r="AH27" i="41"/>
  <c r="B27" i="41"/>
  <c r="AI26" i="41"/>
  <c r="AH26" i="41"/>
  <c r="B26" i="41"/>
  <c r="AI25" i="41"/>
  <c r="AH25" i="41"/>
  <c r="B25" i="41"/>
  <c r="AI24" i="41"/>
  <c r="AH24" i="41"/>
  <c r="B24" i="41"/>
  <c r="AI23" i="41"/>
  <c r="AH23" i="41"/>
  <c r="B23" i="41"/>
  <c r="AI22" i="41"/>
  <c r="AH22" i="41"/>
  <c r="B22" i="41"/>
  <c r="AI21" i="41"/>
  <c r="AH21" i="41"/>
  <c r="B21" i="41"/>
  <c r="AI20" i="41"/>
  <c r="AH20" i="41"/>
  <c r="B20" i="41"/>
  <c r="AI19" i="41"/>
  <c r="AH19" i="41"/>
  <c r="B19" i="41"/>
  <c r="AI18" i="41"/>
  <c r="AH18" i="41"/>
  <c r="B18" i="41"/>
  <c r="AI17" i="41"/>
  <c r="AH17" i="41"/>
  <c r="B17" i="41"/>
  <c r="AI16" i="41"/>
  <c r="AH16" i="41"/>
  <c r="B16" i="41"/>
  <c r="AI15" i="41"/>
  <c r="AH15" i="41"/>
  <c r="B15" i="41"/>
  <c r="B10" i="41"/>
  <c r="H9" i="41"/>
  <c r="H8" i="41"/>
  <c r="H7" i="41"/>
  <c r="H6" i="41"/>
  <c r="W5" i="41"/>
  <c r="H5" i="41"/>
  <c r="H4" i="41"/>
  <c r="Z43" i="40"/>
  <c r="I43" i="40"/>
  <c r="AG32" i="40"/>
  <c r="AC32" i="40"/>
  <c r="Y32" i="40"/>
  <c r="U32" i="40"/>
  <c r="Q32" i="40"/>
  <c r="M32" i="40"/>
  <c r="I32" i="40"/>
  <c r="E32" i="40"/>
  <c r="AG30" i="40"/>
  <c r="AF30" i="40"/>
  <c r="AF32" i="40" s="1"/>
  <c r="AE30" i="40"/>
  <c r="AE32" i="40" s="1"/>
  <c r="AD30" i="40"/>
  <c r="AD32" i="40" s="1"/>
  <c r="AC30" i="40"/>
  <c r="AB30" i="40"/>
  <c r="AB32" i="40" s="1"/>
  <c r="AA30" i="40"/>
  <c r="AA32" i="40" s="1"/>
  <c r="Z30" i="40"/>
  <c r="Z32" i="40" s="1"/>
  <c r="Y30" i="40"/>
  <c r="X30" i="40"/>
  <c r="X32" i="40" s="1"/>
  <c r="W30" i="40"/>
  <c r="W32" i="40" s="1"/>
  <c r="V30" i="40"/>
  <c r="V32" i="40" s="1"/>
  <c r="U30" i="40"/>
  <c r="T30" i="40"/>
  <c r="T32" i="40" s="1"/>
  <c r="S30" i="40"/>
  <c r="S32" i="40" s="1"/>
  <c r="R30" i="40"/>
  <c r="R32" i="40" s="1"/>
  <c r="Q30" i="40"/>
  <c r="P30" i="40"/>
  <c r="P32" i="40" s="1"/>
  <c r="O30" i="40"/>
  <c r="O32" i="40" s="1"/>
  <c r="N30" i="40"/>
  <c r="N32" i="40" s="1"/>
  <c r="M30" i="40"/>
  <c r="L30" i="40"/>
  <c r="L32" i="40" s="1"/>
  <c r="K30" i="40"/>
  <c r="K32" i="40" s="1"/>
  <c r="J30" i="40"/>
  <c r="J32" i="40" s="1"/>
  <c r="I30" i="40"/>
  <c r="H30" i="40"/>
  <c r="H32" i="40" s="1"/>
  <c r="G30" i="40"/>
  <c r="G32" i="40" s="1"/>
  <c r="F30" i="40"/>
  <c r="AH30" i="40" s="1"/>
  <c r="E30" i="40"/>
  <c r="D30" i="40"/>
  <c r="D32" i="40" s="1"/>
  <c r="C30" i="40"/>
  <c r="C32" i="40" s="1"/>
  <c r="AI29" i="40"/>
  <c r="AH29" i="40"/>
  <c r="B29" i="40"/>
  <c r="AI28" i="40"/>
  <c r="AH28" i="40"/>
  <c r="B28" i="40"/>
  <c r="AI27" i="40"/>
  <c r="AH27" i="40"/>
  <c r="B27" i="40"/>
  <c r="AI26" i="40"/>
  <c r="AH26" i="40"/>
  <c r="B26" i="40"/>
  <c r="AI25" i="40"/>
  <c r="AH25" i="40"/>
  <c r="B25" i="40"/>
  <c r="AI24" i="40"/>
  <c r="AH24" i="40"/>
  <c r="B24" i="40"/>
  <c r="AI23" i="40"/>
  <c r="AH23" i="40"/>
  <c r="B23" i="40"/>
  <c r="AI22" i="40"/>
  <c r="AH22" i="40"/>
  <c r="B22" i="40"/>
  <c r="AI21" i="40"/>
  <c r="AH21" i="40"/>
  <c r="B21" i="40"/>
  <c r="AI20" i="40"/>
  <c r="AH20" i="40"/>
  <c r="B20" i="40"/>
  <c r="AI19" i="40"/>
  <c r="AH19" i="40"/>
  <c r="B19" i="40"/>
  <c r="AI18" i="40"/>
  <c r="AH18" i="40"/>
  <c r="B18" i="40"/>
  <c r="AI17" i="40"/>
  <c r="AH17" i="40"/>
  <c r="B17" i="40"/>
  <c r="AI16" i="40"/>
  <c r="AH16" i="40"/>
  <c r="B16" i="40"/>
  <c r="AI15" i="40"/>
  <c r="AH15" i="40"/>
  <c r="B15" i="40"/>
  <c r="B10" i="40"/>
  <c r="H9" i="40"/>
  <c r="H8" i="40"/>
  <c r="H7" i="40"/>
  <c r="H6" i="40"/>
  <c r="W5" i="40"/>
  <c r="H5" i="40"/>
  <c r="H4" i="40"/>
  <c r="Z43" i="39"/>
  <c r="I43" i="39"/>
  <c r="AG32" i="39"/>
  <c r="AC32" i="39"/>
  <c r="Y32" i="39"/>
  <c r="U32" i="39"/>
  <c r="Q32" i="39"/>
  <c r="M32" i="39"/>
  <c r="AG30" i="39"/>
  <c r="AF30" i="39"/>
  <c r="AF32" i="39" s="1"/>
  <c r="AE30" i="39"/>
  <c r="AE32" i="39" s="1"/>
  <c r="AD30" i="39"/>
  <c r="AD32" i="39" s="1"/>
  <c r="AC30" i="39"/>
  <c r="AB30" i="39"/>
  <c r="AB32" i="39" s="1"/>
  <c r="AA30" i="39"/>
  <c r="AA32" i="39" s="1"/>
  <c r="Z30" i="39"/>
  <c r="Z32" i="39" s="1"/>
  <c r="Y30" i="39"/>
  <c r="X30" i="39"/>
  <c r="X32" i="39" s="1"/>
  <c r="W30" i="39"/>
  <c r="W32" i="39" s="1"/>
  <c r="V30" i="39"/>
  <c r="V32" i="39" s="1"/>
  <c r="U30" i="39"/>
  <c r="T30" i="39"/>
  <c r="T32" i="39" s="1"/>
  <c r="S30" i="39"/>
  <c r="S32" i="39" s="1"/>
  <c r="R30" i="39"/>
  <c r="R32" i="39" s="1"/>
  <c r="Q30" i="39"/>
  <c r="P30" i="39"/>
  <c r="P32" i="39" s="1"/>
  <c r="O30" i="39"/>
  <c r="O32" i="39" s="1"/>
  <c r="N30" i="39"/>
  <c r="N32" i="39" s="1"/>
  <c r="M30" i="39"/>
  <c r="L30" i="39"/>
  <c r="L32" i="39" s="1"/>
  <c r="K30" i="39"/>
  <c r="K32" i="39" s="1"/>
  <c r="J30" i="39"/>
  <c r="J32" i="39" s="1"/>
  <c r="I30" i="39"/>
  <c r="I32" i="39" s="1"/>
  <c r="H30" i="39"/>
  <c r="H32" i="39" s="1"/>
  <c r="G30" i="39"/>
  <c r="G32" i="39" s="1"/>
  <c r="F30" i="39"/>
  <c r="E30" i="39"/>
  <c r="E32" i="39" s="1"/>
  <c r="D30" i="39"/>
  <c r="D32" i="39" s="1"/>
  <c r="C30" i="39"/>
  <c r="C32" i="39" s="1"/>
  <c r="AI29" i="39"/>
  <c r="AH29" i="39"/>
  <c r="B29" i="39"/>
  <c r="AI28" i="39"/>
  <c r="AH28" i="39"/>
  <c r="B28" i="39"/>
  <c r="AI27" i="39"/>
  <c r="AH27" i="39"/>
  <c r="B27" i="39"/>
  <c r="AI26" i="39"/>
  <c r="AH26" i="39"/>
  <c r="B26" i="39"/>
  <c r="AI25" i="39"/>
  <c r="AH25" i="39"/>
  <c r="B25" i="39"/>
  <c r="AI24" i="39"/>
  <c r="AH24" i="39"/>
  <c r="J39" i="31" s="1"/>
  <c r="B24" i="39"/>
  <c r="AI23" i="39"/>
  <c r="AH23" i="39"/>
  <c r="J38" i="31" s="1"/>
  <c r="B23" i="39"/>
  <c r="AI22" i="39"/>
  <c r="AH22" i="39"/>
  <c r="J37" i="31" s="1"/>
  <c r="B22" i="39"/>
  <c r="AI21" i="39"/>
  <c r="AH21" i="39"/>
  <c r="J36" i="31" s="1"/>
  <c r="B21" i="39"/>
  <c r="AI20" i="39"/>
  <c r="AH20" i="39"/>
  <c r="J35" i="31" s="1"/>
  <c r="B20" i="39"/>
  <c r="AI19" i="39"/>
  <c r="AH19" i="39"/>
  <c r="J34" i="31" s="1"/>
  <c r="B19" i="39"/>
  <c r="AI18" i="39"/>
  <c r="AH18" i="39"/>
  <c r="J33" i="31" s="1"/>
  <c r="B18" i="39"/>
  <c r="AI17" i="39"/>
  <c r="AH17" i="39"/>
  <c r="J32" i="31" s="1"/>
  <c r="B17" i="39"/>
  <c r="AI16" i="39"/>
  <c r="AH16" i="39"/>
  <c r="J31" i="31" s="1"/>
  <c r="B16" i="39"/>
  <c r="AI15" i="39"/>
  <c r="AH15" i="39"/>
  <c r="J30" i="31" s="1"/>
  <c r="B15" i="39"/>
  <c r="B10" i="39"/>
  <c r="H9" i="39"/>
  <c r="H8" i="39"/>
  <c r="H7" i="39"/>
  <c r="H6" i="39"/>
  <c r="W5" i="39"/>
  <c r="H5" i="39"/>
  <c r="H4" i="39"/>
  <c r="Z43" i="38"/>
  <c r="I43" i="38"/>
  <c r="AG32" i="38"/>
  <c r="AC32" i="38"/>
  <c r="Y32" i="38"/>
  <c r="U32" i="38"/>
  <c r="Q32" i="38"/>
  <c r="M32" i="38"/>
  <c r="I32" i="38"/>
  <c r="E32" i="38"/>
  <c r="AG30" i="38"/>
  <c r="AF30" i="38"/>
  <c r="AF32" i="38" s="1"/>
  <c r="AE30" i="38"/>
  <c r="AE32" i="38" s="1"/>
  <c r="AD30" i="38"/>
  <c r="AD32" i="38" s="1"/>
  <c r="AC30" i="38"/>
  <c r="AB30" i="38"/>
  <c r="AB32" i="38" s="1"/>
  <c r="AA30" i="38"/>
  <c r="AA32" i="38" s="1"/>
  <c r="Z30" i="38"/>
  <c r="Z32" i="38" s="1"/>
  <c r="Y30" i="38"/>
  <c r="X30" i="38"/>
  <c r="X32" i="38" s="1"/>
  <c r="W30" i="38"/>
  <c r="W32" i="38" s="1"/>
  <c r="V30" i="38"/>
  <c r="V32" i="38" s="1"/>
  <c r="U30" i="38"/>
  <c r="T30" i="38"/>
  <c r="T32" i="38" s="1"/>
  <c r="S30" i="38"/>
  <c r="S32" i="38" s="1"/>
  <c r="R30" i="38"/>
  <c r="R32" i="38" s="1"/>
  <c r="Q30" i="38"/>
  <c r="P30" i="38"/>
  <c r="P32" i="38" s="1"/>
  <c r="O30" i="38"/>
  <c r="O32" i="38" s="1"/>
  <c r="N30" i="38"/>
  <c r="N32" i="38" s="1"/>
  <c r="M30" i="38"/>
  <c r="L30" i="38"/>
  <c r="L32" i="38" s="1"/>
  <c r="K30" i="38"/>
  <c r="K32" i="38" s="1"/>
  <c r="J30" i="38"/>
  <c r="J32" i="38" s="1"/>
  <c r="I30" i="38"/>
  <c r="H30" i="38"/>
  <c r="H32" i="38" s="1"/>
  <c r="G30" i="38"/>
  <c r="G32" i="38" s="1"/>
  <c r="F30" i="38"/>
  <c r="AH30" i="38" s="1"/>
  <c r="E30" i="38"/>
  <c r="D30" i="38"/>
  <c r="D32" i="38" s="1"/>
  <c r="C30" i="38"/>
  <c r="C32" i="38" s="1"/>
  <c r="AI29" i="38"/>
  <c r="AH29" i="38"/>
  <c r="B29" i="38"/>
  <c r="AI28" i="38"/>
  <c r="AH28" i="38"/>
  <c r="B28" i="38"/>
  <c r="AI27" i="38"/>
  <c r="AH27" i="38"/>
  <c r="B27" i="38"/>
  <c r="AI26" i="38"/>
  <c r="AH26" i="38"/>
  <c r="B26" i="38"/>
  <c r="AI25" i="38"/>
  <c r="AH25" i="38"/>
  <c r="B25" i="38"/>
  <c r="AI24" i="38"/>
  <c r="AH24" i="38"/>
  <c r="B24" i="38"/>
  <c r="AI23" i="38"/>
  <c r="AH23" i="38"/>
  <c r="B23" i="38"/>
  <c r="AI22" i="38"/>
  <c r="AH22" i="38"/>
  <c r="B22" i="38"/>
  <c r="AI21" i="38"/>
  <c r="AH21" i="38"/>
  <c r="B21" i="38"/>
  <c r="AI20" i="38"/>
  <c r="AH20" i="38"/>
  <c r="B20" i="38"/>
  <c r="AI19" i="38"/>
  <c r="AH19" i="38"/>
  <c r="B19" i="38"/>
  <c r="AI18" i="38"/>
  <c r="AH18" i="38"/>
  <c r="B18" i="38"/>
  <c r="AI17" i="38"/>
  <c r="AH17" i="38"/>
  <c r="B17" i="38"/>
  <c r="AI16" i="38"/>
  <c r="AH16" i="38"/>
  <c r="B16" i="38"/>
  <c r="AI15" i="38"/>
  <c r="AH15" i="38"/>
  <c r="B15" i="38"/>
  <c r="B10" i="38"/>
  <c r="H9" i="38"/>
  <c r="H8" i="38"/>
  <c r="H7" i="38"/>
  <c r="H6" i="38"/>
  <c r="W5" i="38"/>
  <c r="H5" i="38"/>
  <c r="H4" i="38"/>
  <c r="Z43" i="37"/>
  <c r="I43" i="37"/>
  <c r="AG32" i="37"/>
  <c r="AC32" i="37"/>
  <c r="Y32" i="37"/>
  <c r="U32" i="37"/>
  <c r="M32" i="37"/>
  <c r="AG30" i="37"/>
  <c r="AF30" i="37"/>
  <c r="AF32" i="37" s="1"/>
  <c r="AE30" i="37"/>
  <c r="AE32" i="37" s="1"/>
  <c r="AD30" i="37"/>
  <c r="AD32" i="37" s="1"/>
  <c r="AC30" i="37"/>
  <c r="AB30" i="37"/>
  <c r="AB32" i="37" s="1"/>
  <c r="AA30" i="37"/>
  <c r="AA32" i="37" s="1"/>
  <c r="Z30" i="37"/>
  <c r="Z32" i="37" s="1"/>
  <c r="Y30" i="37"/>
  <c r="X30" i="37"/>
  <c r="X32" i="37" s="1"/>
  <c r="W30" i="37"/>
  <c r="W32" i="37" s="1"/>
  <c r="V30" i="37"/>
  <c r="V32" i="37" s="1"/>
  <c r="U30" i="37"/>
  <c r="T30" i="37"/>
  <c r="T32" i="37" s="1"/>
  <c r="S30" i="37"/>
  <c r="S32" i="37" s="1"/>
  <c r="R30" i="37"/>
  <c r="R32" i="37" s="1"/>
  <c r="Q30" i="37"/>
  <c r="Q32" i="37" s="1"/>
  <c r="P30" i="37"/>
  <c r="P32" i="37" s="1"/>
  <c r="O30" i="37"/>
  <c r="O32" i="37" s="1"/>
  <c r="N30" i="37"/>
  <c r="N32" i="37" s="1"/>
  <c r="M30" i="37"/>
  <c r="L30" i="37"/>
  <c r="L32" i="37" s="1"/>
  <c r="K30" i="37"/>
  <c r="K32" i="37" s="1"/>
  <c r="J30" i="37"/>
  <c r="J32" i="37" s="1"/>
  <c r="I30" i="37"/>
  <c r="I32" i="37" s="1"/>
  <c r="H30" i="37"/>
  <c r="H32" i="37" s="1"/>
  <c r="G30" i="37"/>
  <c r="G32" i="37" s="1"/>
  <c r="F30" i="37"/>
  <c r="E30" i="37"/>
  <c r="E32" i="37" s="1"/>
  <c r="D30" i="37"/>
  <c r="D32" i="37" s="1"/>
  <c r="C30" i="37"/>
  <c r="C32" i="37" s="1"/>
  <c r="AI29" i="37"/>
  <c r="AH29" i="37"/>
  <c r="B29" i="37"/>
  <c r="AI28" i="37"/>
  <c r="AH28" i="37"/>
  <c r="B28" i="37"/>
  <c r="AI27" i="37"/>
  <c r="AH27" i="37"/>
  <c r="B27" i="37"/>
  <c r="AI26" i="37"/>
  <c r="AH26" i="37"/>
  <c r="B26" i="37"/>
  <c r="AI25" i="37"/>
  <c r="AH25" i="37"/>
  <c r="B25" i="37"/>
  <c r="AI24" i="37"/>
  <c r="AH24" i="37"/>
  <c r="B24" i="37"/>
  <c r="AI23" i="37"/>
  <c r="AH23" i="37"/>
  <c r="B23" i="37"/>
  <c r="AI22" i="37"/>
  <c r="AH22" i="37"/>
  <c r="B22" i="37"/>
  <c r="AI21" i="37"/>
  <c r="AH21" i="37"/>
  <c r="B21" i="37"/>
  <c r="AI20" i="37"/>
  <c r="AH20" i="37"/>
  <c r="B20" i="37"/>
  <c r="AI19" i="37"/>
  <c r="AH19" i="37"/>
  <c r="B19" i="37"/>
  <c r="AI18" i="37"/>
  <c r="AH18" i="37"/>
  <c r="B18" i="37"/>
  <c r="AI17" i="37"/>
  <c r="AH17" i="37"/>
  <c r="B17" i="37"/>
  <c r="AI16" i="37"/>
  <c r="AH16" i="37"/>
  <c r="B16" i="37"/>
  <c r="AI15" i="37"/>
  <c r="AH15" i="37"/>
  <c r="B15" i="37"/>
  <c r="B10" i="37"/>
  <c r="H9" i="37"/>
  <c r="H8" i="37"/>
  <c r="H7" i="37"/>
  <c r="H6" i="37"/>
  <c r="W5" i="37"/>
  <c r="H5" i="37"/>
  <c r="H4" i="37"/>
  <c r="Z43" i="36"/>
  <c r="I43" i="36"/>
  <c r="E32" i="36"/>
  <c r="AG30" i="36"/>
  <c r="AG32" i="36" s="1"/>
  <c r="AF30" i="36"/>
  <c r="AF32" i="36" s="1"/>
  <c r="AE30" i="36"/>
  <c r="AE32" i="36" s="1"/>
  <c r="AD30" i="36"/>
  <c r="AD32" i="36" s="1"/>
  <c r="AC30" i="36"/>
  <c r="AC32" i="36" s="1"/>
  <c r="AB30" i="36"/>
  <c r="AB32" i="36" s="1"/>
  <c r="AA30" i="36"/>
  <c r="AA32" i="36" s="1"/>
  <c r="Z30" i="36"/>
  <c r="Z32" i="36" s="1"/>
  <c r="Y30" i="36"/>
  <c r="Y32" i="36" s="1"/>
  <c r="X30" i="36"/>
  <c r="X32" i="36" s="1"/>
  <c r="W30" i="36"/>
  <c r="W32" i="36" s="1"/>
  <c r="V30" i="36"/>
  <c r="V32" i="36" s="1"/>
  <c r="U30" i="36"/>
  <c r="U32" i="36" s="1"/>
  <c r="T30" i="36"/>
  <c r="T32" i="36" s="1"/>
  <c r="S30" i="36"/>
  <c r="S32" i="36" s="1"/>
  <c r="R30" i="36"/>
  <c r="R32" i="36" s="1"/>
  <c r="Q30" i="36"/>
  <c r="Q32" i="36" s="1"/>
  <c r="P30" i="36"/>
  <c r="P32" i="36" s="1"/>
  <c r="O30" i="36"/>
  <c r="O32" i="36" s="1"/>
  <c r="N30" i="36"/>
  <c r="N32" i="36" s="1"/>
  <c r="M30" i="36"/>
  <c r="M32" i="36" s="1"/>
  <c r="L30" i="36"/>
  <c r="L32" i="36" s="1"/>
  <c r="K30" i="36"/>
  <c r="K32" i="36" s="1"/>
  <c r="J30" i="36"/>
  <c r="J32" i="36" s="1"/>
  <c r="I30" i="36"/>
  <c r="I32" i="36" s="1"/>
  <c r="H30" i="36"/>
  <c r="H32" i="36" s="1"/>
  <c r="G30" i="36"/>
  <c r="G32" i="36" s="1"/>
  <c r="F30" i="36"/>
  <c r="E30" i="36"/>
  <c r="D30" i="36"/>
  <c r="D32" i="36" s="1"/>
  <c r="C30" i="36"/>
  <c r="C32" i="36" s="1"/>
  <c r="AI29" i="36"/>
  <c r="AH29" i="36"/>
  <c r="B29" i="36"/>
  <c r="AI28" i="36"/>
  <c r="AH28" i="36"/>
  <c r="B28" i="36"/>
  <c r="AI27" i="36"/>
  <c r="AH27" i="36"/>
  <c r="B27" i="36"/>
  <c r="AI26" i="36"/>
  <c r="AH26" i="36"/>
  <c r="B26" i="36"/>
  <c r="AI25" i="36"/>
  <c r="AH25" i="36"/>
  <c r="B25" i="36"/>
  <c r="AI24" i="36"/>
  <c r="AH24" i="36"/>
  <c r="B24" i="36"/>
  <c r="AI23" i="36"/>
  <c r="AH23" i="36"/>
  <c r="B23" i="36"/>
  <c r="AI22" i="36"/>
  <c r="AH22" i="36"/>
  <c r="B22" i="36"/>
  <c r="AI21" i="36"/>
  <c r="AH21" i="36"/>
  <c r="B21" i="36"/>
  <c r="AI20" i="36"/>
  <c r="AH20" i="36"/>
  <c r="B20" i="36"/>
  <c r="AI19" i="36"/>
  <c r="AH19" i="36"/>
  <c r="B19" i="36"/>
  <c r="AI18" i="36"/>
  <c r="AH18" i="36"/>
  <c r="B18" i="36"/>
  <c r="AI17" i="36"/>
  <c r="AH17" i="36"/>
  <c r="B17" i="36"/>
  <c r="AI16" i="36"/>
  <c r="AH16" i="36"/>
  <c r="B16" i="36"/>
  <c r="AI15" i="36"/>
  <c r="AH15" i="36"/>
  <c r="B15" i="36"/>
  <c r="B10" i="36"/>
  <c r="H9" i="36"/>
  <c r="H8" i="36"/>
  <c r="H7" i="36"/>
  <c r="H6" i="36"/>
  <c r="W5" i="36"/>
  <c r="H5" i="36"/>
  <c r="H4" i="36"/>
  <c r="Z43" i="35"/>
  <c r="I43" i="35"/>
  <c r="AG32" i="35"/>
  <c r="AG30" i="35"/>
  <c r="AF30" i="35"/>
  <c r="AF32" i="35" s="1"/>
  <c r="AE30" i="35"/>
  <c r="AE32" i="35" s="1"/>
  <c r="AD30" i="35"/>
  <c r="AD32" i="35" s="1"/>
  <c r="AC30" i="35"/>
  <c r="AC32" i="35" s="1"/>
  <c r="AB30" i="35"/>
  <c r="AB32" i="35" s="1"/>
  <c r="AA30" i="35"/>
  <c r="AA32" i="35" s="1"/>
  <c r="Z30" i="35"/>
  <c r="Z32" i="35" s="1"/>
  <c r="Y30" i="35"/>
  <c r="Y32" i="35" s="1"/>
  <c r="X30" i="35"/>
  <c r="X32" i="35" s="1"/>
  <c r="W30" i="35"/>
  <c r="W32" i="35" s="1"/>
  <c r="V30" i="35"/>
  <c r="V32" i="35" s="1"/>
  <c r="U30" i="35"/>
  <c r="U32" i="35" s="1"/>
  <c r="T30" i="35"/>
  <c r="T32" i="35" s="1"/>
  <c r="S30" i="35"/>
  <c r="S32" i="35" s="1"/>
  <c r="R30" i="35"/>
  <c r="R32" i="35" s="1"/>
  <c r="Q30" i="35"/>
  <c r="Q32" i="35" s="1"/>
  <c r="P30" i="35"/>
  <c r="P32" i="35" s="1"/>
  <c r="O30" i="35"/>
  <c r="O32" i="35" s="1"/>
  <c r="N30" i="35"/>
  <c r="N32" i="35" s="1"/>
  <c r="M30" i="35"/>
  <c r="M32" i="35" s="1"/>
  <c r="L30" i="35"/>
  <c r="L32" i="35" s="1"/>
  <c r="K30" i="35"/>
  <c r="K32" i="35" s="1"/>
  <c r="J30" i="35"/>
  <c r="J32" i="35" s="1"/>
  <c r="I30" i="35"/>
  <c r="I32" i="35" s="1"/>
  <c r="H30" i="35"/>
  <c r="H32" i="35" s="1"/>
  <c r="G30" i="35"/>
  <c r="G32" i="35" s="1"/>
  <c r="F30" i="35"/>
  <c r="F32" i="35" s="1"/>
  <c r="E30" i="35"/>
  <c r="E32" i="35" s="1"/>
  <c r="D30" i="35"/>
  <c r="D32" i="35" s="1"/>
  <c r="C30" i="35"/>
  <c r="C32" i="35" s="1"/>
  <c r="AI29" i="35"/>
  <c r="AH29" i="35"/>
  <c r="B29" i="35"/>
  <c r="AI28" i="35"/>
  <c r="AH28" i="35"/>
  <c r="B28" i="35"/>
  <c r="AI27" i="35"/>
  <c r="AH27" i="35"/>
  <c r="B27" i="35"/>
  <c r="AI26" i="35"/>
  <c r="AH26" i="35"/>
  <c r="B26" i="35"/>
  <c r="AI25" i="35"/>
  <c r="AH25" i="35"/>
  <c r="B25" i="35"/>
  <c r="AI24" i="35"/>
  <c r="AH24" i="35"/>
  <c r="B24" i="35"/>
  <c r="AI23" i="35"/>
  <c r="AH23" i="35"/>
  <c r="B23" i="35"/>
  <c r="AI22" i="35"/>
  <c r="AH22" i="35"/>
  <c r="B22" i="35"/>
  <c r="AI21" i="35"/>
  <c r="AH21" i="35"/>
  <c r="B21" i="35"/>
  <c r="AI20" i="35"/>
  <c r="AH20" i="35"/>
  <c r="B20" i="35"/>
  <c r="AI19" i="35"/>
  <c r="AH19" i="35"/>
  <c r="B19" i="35"/>
  <c r="AI18" i="35"/>
  <c r="AH18" i="35"/>
  <c r="B18" i="35"/>
  <c r="AI17" i="35"/>
  <c r="AH17" i="35"/>
  <c r="B17" i="35"/>
  <c r="AI16" i="35"/>
  <c r="AH16" i="35"/>
  <c r="B16" i="35"/>
  <c r="AI15" i="35"/>
  <c r="AH15" i="35"/>
  <c r="B15" i="35"/>
  <c r="B10" i="35"/>
  <c r="H9" i="35"/>
  <c r="H8" i="35"/>
  <c r="H7" i="35"/>
  <c r="H6" i="35"/>
  <c r="W5" i="35"/>
  <c r="H5" i="35"/>
  <c r="H4" i="35"/>
  <c r="Z43" i="34"/>
  <c r="I43" i="34"/>
  <c r="I32" i="34"/>
  <c r="AG30" i="34"/>
  <c r="AG32" i="34" s="1"/>
  <c r="AF30" i="34"/>
  <c r="AF32" i="34" s="1"/>
  <c r="AE30" i="34"/>
  <c r="AE32" i="34" s="1"/>
  <c r="AD30" i="34"/>
  <c r="AD32" i="34" s="1"/>
  <c r="AC30" i="34"/>
  <c r="AC32" i="34" s="1"/>
  <c r="AB30" i="34"/>
  <c r="AB32" i="34" s="1"/>
  <c r="AA30" i="34"/>
  <c r="AA32" i="34" s="1"/>
  <c r="Z30" i="34"/>
  <c r="Z32" i="34" s="1"/>
  <c r="Y30" i="34"/>
  <c r="Y32" i="34" s="1"/>
  <c r="X30" i="34"/>
  <c r="X32" i="34" s="1"/>
  <c r="W30" i="34"/>
  <c r="W32" i="34" s="1"/>
  <c r="V30" i="34"/>
  <c r="V32" i="34" s="1"/>
  <c r="U30" i="34"/>
  <c r="U32" i="34" s="1"/>
  <c r="T30" i="34"/>
  <c r="T32" i="34" s="1"/>
  <c r="S30" i="34"/>
  <c r="S32" i="34" s="1"/>
  <c r="R30" i="34"/>
  <c r="R32" i="34" s="1"/>
  <c r="Q30" i="34"/>
  <c r="Q32" i="34" s="1"/>
  <c r="P30" i="34"/>
  <c r="P32" i="34" s="1"/>
  <c r="O30" i="34"/>
  <c r="O32" i="34" s="1"/>
  <c r="N30" i="34"/>
  <c r="N32" i="34" s="1"/>
  <c r="M30" i="34"/>
  <c r="M32" i="34" s="1"/>
  <c r="L30" i="34"/>
  <c r="L32" i="34" s="1"/>
  <c r="K30" i="34"/>
  <c r="K32" i="34" s="1"/>
  <c r="J30" i="34"/>
  <c r="J32" i="34" s="1"/>
  <c r="I30" i="34"/>
  <c r="H30" i="34"/>
  <c r="H32" i="34" s="1"/>
  <c r="G30" i="34"/>
  <c r="G32" i="34" s="1"/>
  <c r="F30" i="34"/>
  <c r="F32" i="34" s="1"/>
  <c r="E30" i="34"/>
  <c r="E32" i="34" s="1"/>
  <c r="D30" i="34"/>
  <c r="D32" i="34" s="1"/>
  <c r="C30" i="34"/>
  <c r="C32" i="34" s="1"/>
  <c r="AI29" i="34"/>
  <c r="AH29" i="34"/>
  <c r="B29" i="34"/>
  <c r="AI28" i="34"/>
  <c r="AH28" i="34"/>
  <c r="B28" i="34"/>
  <c r="AI27" i="34"/>
  <c r="AH27" i="34"/>
  <c r="B27" i="34"/>
  <c r="AI26" i="34"/>
  <c r="AH26" i="34"/>
  <c r="B26" i="34"/>
  <c r="AI25" i="34"/>
  <c r="AH25" i="34"/>
  <c r="B25" i="34"/>
  <c r="AI24" i="34"/>
  <c r="AH24" i="34"/>
  <c r="B24" i="34"/>
  <c r="AI23" i="34"/>
  <c r="AH23" i="34"/>
  <c r="B23" i="34"/>
  <c r="AI22" i="34"/>
  <c r="AH22" i="34"/>
  <c r="B22" i="34"/>
  <c r="AI21" i="34"/>
  <c r="AH21" i="34"/>
  <c r="B21" i="34"/>
  <c r="AI20" i="34"/>
  <c r="AH20" i="34"/>
  <c r="B20" i="34"/>
  <c r="AI19" i="34"/>
  <c r="AH19" i="34"/>
  <c r="B19" i="34"/>
  <c r="AI18" i="34"/>
  <c r="AH18" i="34"/>
  <c r="B18" i="34"/>
  <c r="AI17" i="34"/>
  <c r="AH17" i="34"/>
  <c r="B17" i="34"/>
  <c r="AI16" i="34"/>
  <c r="AH16" i="34"/>
  <c r="B16" i="34"/>
  <c r="AI15" i="34"/>
  <c r="AH15" i="34"/>
  <c r="B15" i="34"/>
  <c r="B10" i="34"/>
  <c r="H9" i="34"/>
  <c r="H8" i="34"/>
  <c r="H7" i="34"/>
  <c r="H6" i="34"/>
  <c r="W5" i="34"/>
  <c r="H5" i="34"/>
  <c r="H4" i="34"/>
  <c r="Z43" i="33"/>
  <c r="I43" i="33"/>
  <c r="AG30" i="33"/>
  <c r="AG32" i="33" s="1"/>
  <c r="AF30" i="33"/>
  <c r="AF32" i="33" s="1"/>
  <c r="AE30" i="33"/>
  <c r="AE32" i="33" s="1"/>
  <c r="AD30" i="33"/>
  <c r="AD32" i="33" s="1"/>
  <c r="AC30" i="33"/>
  <c r="AC32" i="33" s="1"/>
  <c r="AB30" i="33"/>
  <c r="AB32" i="33" s="1"/>
  <c r="AA30" i="33"/>
  <c r="AA32" i="33" s="1"/>
  <c r="Z30" i="33"/>
  <c r="Z32" i="33" s="1"/>
  <c r="Y30" i="33"/>
  <c r="Y32" i="33" s="1"/>
  <c r="X30" i="33"/>
  <c r="X32" i="33" s="1"/>
  <c r="W30" i="33"/>
  <c r="W32" i="33" s="1"/>
  <c r="V30" i="33"/>
  <c r="V32" i="33" s="1"/>
  <c r="U30" i="33"/>
  <c r="U32" i="33" s="1"/>
  <c r="T30" i="33"/>
  <c r="T32" i="33" s="1"/>
  <c r="S30" i="33"/>
  <c r="S32" i="33" s="1"/>
  <c r="R30" i="33"/>
  <c r="R32" i="33" s="1"/>
  <c r="Q30" i="33"/>
  <c r="Q32" i="33" s="1"/>
  <c r="P30" i="33"/>
  <c r="P32" i="33" s="1"/>
  <c r="O30" i="33"/>
  <c r="O32" i="33" s="1"/>
  <c r="N30" i="33"/>
  <c r="N32" i="33" s="1"/>
  <c r="M30" i="33"/>
  <c r="M32" i="33" s="1"/>
  <c r="L30" i="33"/>
  <c r="L32" i="33" s="1"/>
  <c r="K30" i="33"/>
  <c r="K32" i="33" s="1"/>
  <c r="J30" i="33"/>
  <c r="J32" i="33" s="1"/>
  <c r="I30" i="33"/>
  <c r="I32" i="33" s="1"/>
  <c r="H30" i="33"/>
  <c r="H32" i="33" s="1"/>
  <c r="G30" i="33"/>
  <c r="G32" i="33" s="1"/>
  <c r="F30" i="33"/>
  <c r="E30" i="33"/>
  <c r="E32" i="33" s="1"/>
  <c r="D30" i="33"/>
  <c r="D32" i="33" s="1"/>
  <c r="C30" i="33"/>
  <c r="C32" i="33" s="1"/>
  <c r="AI29" i="33"/>
  <c r="AH29" i="33"/>
  <c r="B29" i="33"/>
  <c r="AI28" i="33"/>
  <c r="AH28" i="33"/>
  <c r="B28" i="33"/>
  <c r="AI27" i="33"/>
  <c r="AH27" i="33"/>
  <c r="B27" i="33"/>
  <c r="AI26" i="33"/>
  <c r="AH26" i="33"/>
  <c r="B26" i="33"/>
  <c r="AI25" i="33"/>
  <c r="AH25" i="33"/>
  <c r="B25" i="33"/>
  <c r="AI24" i="33"/>
  <c r="AH24" i="33"/>
  <c r="B24" i="33"/>
  <c r="AI23" i="33"/>
  <c r="AH23" i="33"/>
  <c r="B23" i="33"/>
  <c r="AI22" i="33"/>
  <c r="AH22" i="33"/>
  <c r="B22" i="33"/>
  <c r="AI21" i="33"/>
  <c r="AH21" i="33"/>
  <c r="B21" i="33"/>
  <c r="AI20" i="33"/>
  <c r="AH20" i="33"/>
  <c r="B20" i="33"/>
  <c r="AI19" i="33"/>
  <c r="AH19" i="33"/>
  <c r="B19" i="33"/>
  <c r="AI18" i="33"/>
  <c r="AH18" i="33"/>
  <c r="B18" i="33"/>
  <c r="AI17" i="33"/>
  <c r="AH17" i="33"/>
  <c r="B17" i="33"/>
  <c r="AI16" i="33"/>
  <c r="AH16" i="33"/>
  <c r="B16" i="33"/>
  <c r="AI15" i="33"/>
  <c r="AH15" i="33"/>
  <c r="B15" i="33"/>
  <c r="B10" i="33"/>
  <c r="H9" i="33"/>
  <c r="H8" i="33"/>
  <c r="H7" i="33"/>
  <c r="H6" i="33"/>
  <c r="W5" i="33"/>
  <c r="H5" i="33"/>
  <c r="H4" i="33"/>
  <c r="D30" i="3"/>
  <c r="D32" i="3" s="1"/>
  <c r="Z42" i="32"/>
  <c r="I42" i="32"/>
  <c r="AG30" i="32"/>
  <c r="AF30" i="32"/>
  <c r="AE30" i="32"/>
  <c r="AD30" i="32"/>
  <c r="AC30" i="32"/>
  <c r="AB30" i="32"/>
  <c r="AA30" i="32"/>
  <c r="Z30" i="32"/>
  <c r="Y30" i="32"/>
  <c r="X30" i="32"/>
  <c r="W30" i="32"/>
  <c r="V30" i="32"/>
  <c r="U30" i="32"/>
  <c r="T30" i="32"/>
  <c r="S30" i="32"/>
  <c r="R30" i="32"/>
  <c r="Q30" i="32"/>
  <c r="P30" i="32"/>
  <c r="O30" i="32"/>
  <c r="N30" i="32"/>
  <c r="M30" i="32"/>
  <c r="L30" i="32"/>
  <c r="K30" i="32"/>
  <c r="J30" i="32"/>
  <c r="I30" i="32"/>
  <c r="H30" i="32"/>
  <c r="G30" i="32"/>
  <c r="F30" i="32"/>
  <c r="E30" i="32"/>
  <c r="D30" i="32"/>
  <c r="AH30" i="32" s="1"/>
  <c r="C30" i="32"/>
  <c r="AI30" i="32" s="1"/>
  <c r="AI29" i="32"/>
  <c r="AH29" i="32"/>
  <c r="B29" i="32"/>
  <c r="AI28" i="32"/>
  <c r="AH28" i="32"/>
  <c r="B28" i="32"/>
  <c r="AI27" i="32"/>
  <c r="AH27" i="32"/>
  <c r="B27" i="32"/>
  <c r="AI26" i="32"/>
  <c r="AH26" i="32"/>
  <c r="B26" i="32"/>
  <c r="AI25" i="32"/>
  <c r="AH25" i="32"/>
  <c r="B25" i="32"/>
  <c r="AI24" i="32"/>
  <c r="AH24" i="32"/>
  <c r="B24" i="32"/>
  <c r="AI23" i="32"/>
  <c r="AH23" i="32"/>
  <c r="B23" i="32"/>
  <c r="AI22" i="32"/>
  <c r="AH22" i="32"/>
  <c r="B22" i="32"/>
  <c r="AI21" i="32"/>
  <c r="AH21" i="32"/>
  <c r="B21" i="32"/>
  <c r="AI20" i="32"/>
  <c r="AH20" i="32"/>
  <c r="B20" i="32"/>
  <c r="AI19" i="32"/>
  <c r="AH19" i="32"/>
  <c r="B19" i="32"/>
  <c r="AI18" i="32"/>
  <c r="AH18" i="32"/>
  <c r="B18" i="32"/>
  <c r="AI17" i="32"/>
  <c r="AH17" i="32"/>
  <c r="B17" i="32"/>
  <c r="AI16" i="32"/>
  <c r="AH16" i="32"/>
  <c r="B16" i="32"/>
  <c r="AI15" i="32"/>
  <c r="AH15" i="32"/>
  <c r="B15" i="32"/>
  <c r="B10" i="32"/>
  <c r="H9" i="32"/>
  <c r="H8" i="32"/>
  <c r="H7" i="32"/>
  <c r="H6" i="32"/>
  <c r="W5" i="32"/>
  <c r="H5" i="32"/>
  <c r="H4" i="32"/>
  <c r="J6" i="31"/>
  <c r="B31" i="31"/>
  <c r="B32" i="31"/>
  <c r="B33" i="31"/>
  <c r="B34" i="31"/>
  <c r="B35" i="31"/>
  <c r="B36" i="31"/>
  <c r="B37" i="31"/>
  <c r="B38" i="31"/>
  <c r="B39" i="31"/>
  <c r="B40" i="31"/>
  <c r="B41" i="31"/>
  <c r="B42" i="31"/>
  <c r="B43" i="31"/>
  <c r="B44" i="31"/>
  <c r="B49" i="31"/>
  <c r="G31" i="31" l="1"/>
  <c r="D74" i="31"/>
  <c r="G74" i="31"/>
  <c r="G34" i="31"/>
  <c r="O74" i="31"/>
  <c r="G42" i="31"/>
  <c r="J74" i="31"/>
  <c r="G37" i="31"/>
  <c r="Q74" i="31"/>
  <c r="G44" i="31"/>
  <c r="E74" i="31"/>
  <c r="G32" i="31"/>
  <c r="M74" i="31"/>
  <c r="G40" i="31"/>
  <c r="G36" i="31"/>
  <c r="I74" i="31"/>
  <c r="H74" i="31"/>
  <c r="G35" i="31"/>
  <c r="P74" i="31"/>
  <c r="G43" i="31"/>
  <c r="AH30" i="36"/>
  <c r="C18" i="31" s="1"/>
  <c r="L74" i="31"/>
  <c r="G39" i="31"/>
  <c r="G30" i="31"/>
  <c r="C74" i="31"/>
  <c r="G38" i="31"/>
  <c r="K74" i="31"/>
  <c r="F74" i="31"/>
  <c r="G33" i="31"/>
  <c r="N74" i="31"/>
  <c r="G41" i="31"/>
  <c r="D38" i="31"/>
  <c r="K71" i="31"/>
  <c r="D42" i="31"/>
  <c r="O71" i="31"/>
  <c r="G49" i="31"/>
  <c r="C92" i="31"/>
  <c r="H63" i="31"/>
  <c r="Q93" i="31"/>
  <c r="I54" i="31"/>
  <c r="H94" i="31"/>
  <c r="J52" i="31"/>
  <c r="F95" i="31"/>
  <c r="K56" i="31"/>
  <c r="J96" i="31"/>
  <c r="G52" i="31"/>
  <c r="F92" i="31"/>
  <c r="G60" i="31"/>
  <c r="N92" i="31"/>
  <c r="H50" i="31"/>
  <c r="D93" i="31"/>
  <c r="R93" i="31" s="1"/>
  <c r="H58" i="31"/>
  <c r="L93" i="31"/>
  <c r="I49" i="31"/>
  <c r="C94" i="31"/>
  <c r="I57" i="31"/>
  <c r="K94" i="31"/>
  <c r="J55" i="31"/>
  <c r="I95" i="31"/>
  <c r="J63" i="31"/>
  <c r="Q95" i="31"/>
  <c r="K51" i="31"/>
  <c r="E96" i="31"/>
  <c r="K59" i="31"/>
  <c r="M96" i="31"/>
  <c r="L49" i="31"/>
  <c r="C97" i="31"/>
  <c r="L57" i="31"/>
  <c r="K97" i="31"/>
  <c r="M55" i="31"/>
  <c r="I98" i="31"/>
  <c r="M63" i="31"/>
  <c r="Q98" i="31"/>
  <c r="N53" i="31"/>
  <c r="G99" i="31"/>
  <c r="N61" i="31"/>
  <c r="O99" i="31"/>
  <c r="J58" i="31"/>
  <c r="L95" i="31"/>
  <c r="K54" i="31"/>
  <c r="H96" i="31"/>
  <c r="L52" i="31"/>
  <c r="F97" i="31"/>
  <c r="L60" i="31"/>
  <c r="N97" i="31"/>
  <c r="N56" i="31"/>
  <c r="J99" i="31"/>
  <c r="H53" i="31"/>
  <c r="G93" i="31"/>
  <c r="G50" i="31"/>
  <c r="D92" i="31"/>
  <c r="R92" i="31" s="1"/>
  <c r="G58" i="31"/>
  <c r="L92" i="31"/>
  <c r="H56" i="31"/>
  <c r="J93" i="31"/>
  <c r="I55" i="31"/>
  <c r="I94" i="31"/>
  <c r="I63" i="31"/>
  <c r="Q94" i="31"/>
  <c r="J53" i="31"/>
  <c r="G95" i="31"/>
  <c r="J61" i="31"/>
  <c r="O95" i="31"/>
  <c r="K49" i="31"/>
  <c r="C96" i="31"/>
  <c r="K57" i="31"/>
  <c r="K96" i="31"/>
  <c r="L55" i="31"/>
  <c r="I97" i="31"/>
  <c r="L63" i="31"/>
  <c r="Q97" i="31"/>
  <c r="M53" i="31"/>
  <c r="G98" i="31"/>
  <c r="M61" i="31"/>
  <c r="O98" i="31"/>
  <c r="N51" i="31"/>
  <c r="E99" i="31"/>
  <c r="N59" i="31"/>
  <c r="M99" i="31"/>
  <c r="H61" i="31"/>
  <c r="O93" i="31"/>
  <c r="K62" i="31"/>
  <c r="P96" i="31"/>
  <c r="G53" i="31"/>
  <c r="G92" i="31"/>
  <c r="G61" i="31"/>
  <c r="O92" i="31"/>
  <c r="H51" i="31"/>
  <c r="E93" i="31"/>
  <c r="H59" i="31"/>
  <c r="M93" i="31"/>
  <c r="I50" i="31"/>
  <c r="D94" i="31"/>
  <c r="R94" i="31" s="1"/>
  <c r="I58" i="31"/>
  <c r="L94" i="31"/>
  <c r="J56" i="31"/>
  <c r="J95" i="31"/>
  <c r="K52" i="31"/>
  <c r="F96" i="31"/>
  <c r="K60" i="31"/>
  <c r="N96" i="31"/>
  <c r="L50" i="31"/>
  <c r="D97" i="31"/>
  <c r="R97" i="31" s="1"/>
  <c r="L58" i="31"/>
  <c r="L97" i="31"/>
  <c r="M56" i="31"/>
  <c r="J98" i="31"/>
  <c r="N54" i="31"/>
  <c r="H99" i="31"/>
  <c r="N62" i="31"/>
  <c r="P99" i="31"/>
  <c r="I60" i="31"/>
  <c r="N94" i="31"/>
  <c r="M58" i="31"/>
  <c r="L98" i="31"/>
  <c r="G56" i="31"/>
  <c r="J92" i="31"/>
  <c r="H54" i="31"/>
  <c r="H93" i="31"/>
  <c r="H62" i="31"/>
  <c r="P93" i="31"/>
  <c r="I53" i="31"/>
  <c r="G94" i="31"/>
  <c r="I61" i="31"/>
  <c r="O94" i="31"/>
  <c r="J51" i="31"/>
  <c r="E95" i="31"/>
  <c r="J59" i="31"/>
  <c r="M95" i="31"/>
  <c r="K55" i="31"/>
  <c r="I96" i="31"/>
  <c r="K63" i="31"/>
  <c r="Q96" i="31"/>
  <c r="L53" i="31"/>
  <c r="G97" i="31"/>
  <c r="L61" i="31"/>
  <c r="O97" i="31"/>
  <c r="M51" i="31"/>
  <c r="E98" i="31"/>
  <c r="M59" i="31"/>
  <c r="M98" i="31"/>
  <c r="N49" i="31"/>
  <c r="C99" i="31"/>
  <c r="N57" i="31"/>
  <c r="K99" i="31"/>
  <c r="D61" i="31"/>
  <c r="O89" i="31"/>
  <c r="G55" i="31"/>
  <c r="I92" i="31"/>
  <c r="J50" i="31"/>
  <c r="D95" i="31"/>
  <c r="R95" i="31" s="1"/>
  <c r="D57" i="31"/>
  <c r="K89" i="31"/>
  <c r="G51" i="31"/>
  <c r="E92" i="31"/>
  <c r="G59" i="31"/>
  <c r="M92" i="31"/>
  <c r="H49" i="31"/>
  <c r="H64" i="31" s="1"/>
  <c r="C93" i="31"/>
  <c r="H57" i="31"/>
  <c r="K93" i="31"/>
  <c r="I56" i="31"/>
  <c r="J94" i="31"/>
  <c r="J54" i="31"/>
  <c r="H95" i="31"/>
  <c r="J62" i="31"/>
  <c r="P95" i="31"/>
  <c r="K50" i="31"/>
  <c r="D96" i="31"/>
  <c r="R96" i="31" s="1"/>
  <c r="K58" i="31"/>
  <c r="L96" i="31"/>
  <c r="L56" i="31"/>
  <c r="J97" i="31"/>
  <c r="M54" i="31"/>
  <c r="H98" i="31"/>
  <c r="M62" i="31"/>
  <c r="P98" i="31"/>
  <c r="N52" i="31"/>
  <c r="F99" i="31"/>
  <c r="N60" i="31"/>
  <c r="N99" i="31"/>
  <c r="G63" i="31"/>
  <c r="Q92" i="31"/>
  <c r="I52" i="31"/>
  <c r="F94" i="31"/>
  <c r="M50" i="31"/>
  <c r="D98" i="31"/>
  <c r="R98" i="31" s="1"/>
  <c r="G54" i="31"/>
  <c r="H92" i="31"/>
  <c r="G62" i="31"/>
  <c r="P92" i="31"/>
  <c r="H52" i="31"/>
  <c r="F93" i="31"/>
  <c r="H60" i="31"/>
  <c r="N93" i="31"/>
  <c r="I51" i="31"/>
  <c r="E94" i="31"/>
  <c r="I59" i="31"/>
  <c r="M94" i="31"/>
  <c r="J49" i="31"/>
  <c r="C95" i="31"/>
  <c r="J57" i="31"/>
  <c r="K95" i="31"/>
  <c r="K53" i="31"/>
  <c r="G96" i="31"/>
  <c r="K61" i="31"/>
  <c r="O96" i="31"/>
  <c r="L51" i="31"/>
  <c r="E97" i="31"/>
  <c r="L59" i="31"/>
  <c r="M97" i="31"/>
  <c r="M49" i="31"/>
  <c r="C98" i="31"/>
  <c r="M57" i="31"/>
  <c r="K98" i="31"/>
  <c r="N55" i="31"/>
  <c r="I99" i="31"/>
  <c r="N63" i="31"/>
  <c r="Q99" i="31"/>
  <c r="G57" i="31"/>
  <c r="K92" i="31"/>
  <c r="H55" i="31"/>
  <c r="I93" i="31"/>
  <c r="I62" i="31"/>
  <c r="P94" i="31"/>
  <c r="J60" i="31"/>
  <c r="N95" i="31"/>
  <c r="L54" i="31"/>
  <c r="H97" i="31"/>
  <c r="L62" i="31"/>
  <c r="P97" i="31"/>
  <c r="M52" i="31"/>
  <c r="F98" i="31"/>
  <c r="M60" i="31"/>
  <c r="N98" i="31"/>
  <c r="N50" i="31"/>
  <c r="D99" i="31"/>
  <c r="R99" i="31" s="1"/>
  <c r="N58" i="31"/>
  <c r="L99" i="31"/>
  <c r="F63" i="31"/>
  <c r="Q91" i="31"/>
  <c r="Q73" i="31"/>
  <c r="F44" i="31"/>
  <c r="P73" i="31"/>
  <c r="F43" i="31"/>
  <c r="F62" i="31"/>
  <c r="P91" i="31"/>
  <c r="F61" i="31"/>
  <c r="O91" i="31"/>
  <c r="M73" i="31"/>
  <c r="F40" i="31"/>
  <c r="F59" i="31"/>
  <c r="M91" i="31"/>
  <c r="F41" i="31"/>
  <c r="N73" i="31"/>
  <c r="F60" i="31"/>
  <c r="N91" i="31"/>
  <c r="F42" i="31"/>
  <c r="O73" i="31"/>
  <c r="F39" i="31"/>
  <c r="L73" i="31"/>
  <c r="F56" i="31"/>
  <c r="J91" i="31"/>
  <c r="F38" i="31"/>
  <c r="K73" i="31"/>
  <c r="F57" i="31"/>
  <c r="K91" i="31"/>
  <c r="F58" i="31"/>
  <c r="L91" i="31"/>
  <c r="F37" i="31"/>
  <c r="J73" i="31"/>
  <c r="F73" i="31"/>
  <c r="F33" i="31"/>
  <c r="F52" i="31"/>
  <c r="F91" i="31"/>
  <c r="H73" i="31"/>
  <c r="F35" i="31"/>
  <c r="G73" i="31"/>
  <c r="F34" i="31"/>
  <c r="F54" i="31"/>
  <c r="H91" i="31"/>
  <c r="I73" i="31"/>
  <c r="F36" i="31"/>
  <c r="F55" i="31"/>
  <c r="I91" i="31"/>
  <c r="F53" i="31"/>
  <c r="G91" i="31"/>
  <c r="F49" i="31"/>
  <c r="C91" i="31"/>
  <c r="D73" i="31"/>
  <c r="F31" i="31"/>
  <c r="F50" i="31"/>
  <c r="D91" i="31"/>
  <c r="F51" i="31"/>
  <c r="E91" i="31"/>
  <c r="E73" i="31"/>
  <c r="F32" i="31"/>
  <c r="F30" i="31"/>
  <c r="C73" i="31"/>
  <c r="E44" i="31"/>
  <c r="Q72" i="31"/>
  <c r="E63" i="31"/>
  <c r="Q90" i="31"/>
  <c r="E42" i="31"/>
  <c r="O72" i="31"/>
  <c r="E61" i="31"/>
  <c r="O90" i="31"/>
  <c r="E62" i="31"/>
  <c r="P90" i="31"/>
  <c r="P72" i="31"/>
  <c r="E43" i="31"/>
  <c r="E39" i="31"/>
  <c r="L72" i="31"/>
  <c r="E58" i="31"/>
  <c r="L90" i="31"/>
  <c r="E59" i="31"/>
  <c r="M90" i="31"/>
  <c r="E40" i="31"/>
  <c r="M72" i="31"/>
  <c r="N72" i="31"/>
  <c r="E41" i="31"/>
  <c r="E60" i="31"/>
  <c r="N90" i="31"/>
  <c r="E37" i="31"/>
  <c r="J72" i="31"/>
  <c r="E55" i="31"/>
  <c r="I90" i="31"/>
  <c r="E56" i="31"/>
  <c r="J90" i="31"/>
  <c r="E38" i="31"/>
  <c r="K72" i="31"/>
  <c r="E36" i="31"/>
  <c r="I72" i="31"/>
  <c r="E57" i="31"/>
  <c r="K90" i="31"/>
  <c r="E53" i="31"/>
  <c r="G90" i="31"/>
  <c r="G72" i="31"/>
  <c r="E34" i="31"/>
  <c r="E35" i="31"/>
  <c r="H72" i="31"/>
  <c r="F72" i="31"/>
  <c r="E33" i="31"/>
  <c r="E54" i="31"/>
  <c r="H90" i="31"/>
  <c r="E52" i="31"/>
  <c r="F90" i="31"/>
  <c r="E49" i="31"/>
  <c r="C90" i="31"/>
  <c r="D72" i="31"/>
  <c r="E31" i="31"/>
  <c r="E50" i="31"/>
  <c r="D90" i="31"/>
  <c r="E51" i="31"/>
  <c r="E90" i="31"/>
  <c r="E30" i="31"/>
  <c r="C72" i="31"/>
  <c r="E72" i="31"/>
  <c r="E32" i="31"/>
  <c r="Q71" i="31"/>
  <c r="D44" i="31"/>
  <c r="D63" i="31"/>
  <c r="Q89" i="31"/>
  <c r="D43" i="31"/>
  <c r="P71" i="31"/>
  <c r="D62" i="31"/>
  <c r="P89" i="31"/>
  <c r="D41" i="31"/>
  <c r="N71" i="31"/>
  <c r="D60" i="31"/>
  <c r="N89" i="31"/>
  <c r="D59" i="31"/>
  <c r="M89" i="31"/>
  <c r="D40" i="31"/>
  <c r="M71" i="31"/>
  <c r="D58" i="31"/>
  <c r="L89" i="31"/>
  <c r="D39" i="31"/>
  <c r="L71" i="31"/>
  <c r="D34" i="31"/>
  <c r="G71" i="31"/>
  <c r="D53" i="31"/>
  <c r="G89" i="31"/>
  <c r="D33" i="31"/>
  <c r="F71" i="31"/>
  <c r="D52" i="31"/>
  <c r="F89" i="31"/>
  <c r="D54" i="31"/>
  <c r="H89" i="31"/>
  <c r="D36" i="31"/>
  <c r="I71" i="31"/>
  <c r="D35" i="31"/>
  <c r="H71" i="31"/>
  <c r="D55" i="31"/>
  <c r="I89" i="31"/>
  <c r="D37" i="31"/>
  <c r="J71" i="31"/>
  <c r="D56" i="31"/>
  <c r="J89" i="31"/>
  <c r="D51" i="31"/>
  <c r="E89" i="31"/>
  <c r="D32" i="31"/>
  <c r="E71" i="31"/>
  <c r="D31" i="31"/>
  <c r="D71" i="31"/>
  <c r="D50" i="31"/>
  <c r="D89" i="31"/>
  <c r="D49" i="31"/>
  <c r="C89" i="31"/>
  <c r="D30" i="31"/>
  <c r="C71" i="31"/>
  <c r="G64" i="31"/>
  <c r="AH30" i="39"/>
  <c r="AH30" i="33"/>
  <c r="C15" i="31" s="1"/>
  <c r="AH30" i="43"/>
  <c r="AH30" i="37"/>
  <c r="AI30" i="43"/>
  <c r="F32" i="43"/>
  <c r="C33" i="43" s="1"/>
  <c r="C33" i="42"/>
  <c r="AH30" i="42"/>
  <c r="AI30" i="42"/>
  <c r="AI30" i="41"/>
  <c r="F32" i="41"/>
  <c r="C33" i="41" s="1"/>
  <c r="AI30" i="40"/>
  <c r="F32" i="40"/>
  <c r="C33" i="40" s="1"/>
  <c r="AI30" i="39"/>
  <c r="F32" i="39"/>
  <c r="C33" i="39" s="1"/>
  <c r="AI30" i="38"/>
  <c r="F32" i="38"/>
  <c r="C33" i="38" s="1"/>
  <c r="AI30" i="37"/>
  <c r="F32" i="37"/>
  <c r="C33" i="37" s="1"/>
  <c r="AI30" i="36"/>
  <c r="F32" i="36"/>
  <c r="C33" i="36" s="1"/>
  <c r="C33" i="35"/>
  <c r="AH30" i="35"/>
  <c r="C17" i="31" s="1"/>
  <c r="AI30" i="35"/>
  <c r="C33" i="34"/>
  <c r="AH30" i="34"/>
  <c r="C16" i="31" s="1"/>
  <c r="AI30" i="34"/>
  <c r="AI30" i="33"/>
  <c r="F32" i="33"/>
  <c r="C33" i="33" s="1"/>
  <c r="B10" i="3"/>
  <c r="I43" i="3"/>
  <c r="Z43" i="3"/>
  <c r="B15" i="2"/>
  <c r="R74" i="31" l="1"/>
  <c r="F64" i="31"/>
  <c r="R91" i="31"/>
  <c r="R73" i="31"/>
  <c r="E64" i="31"/>
  <c r="R90" i="31"/>
  <c r="R72" i="31"/>
  <c r="D45" i="31"/>
  <c r="R89" i="31"/>
  <c r="R71" i="31"/>
  <c r="B50" i="31"/>
  <c r="B51" i="31"/>
  <c r="B52" i="31"/>
  <c r="B53" i="31"/>
  <c r="B54" i="31"/>
  <c r="B55" i="31"/>
  <c r="B56" i="31"/>
  <c r="B57" i="31"/>
  <c r="B58" i="31"/>
  <c r="B59" i="31"/>
  <c r="B60" i="31"/>
  <c r="B61" i="31"/>
  <c r="B62" i="31"/>
  <c r="B63" i="31"/>
  <c r="F22" i="2" l="1"/>
  <c r="F23" i="2"/>
  <c r="F24" i="2"/>
  <c r="F25" i="2"/>
  <c r="F26" i="2"/>
  <c r="F27" i="2"/>
  <c r="F28" i="2"/>
  <c r="F29" i="2"/>
  <c r="F30" i="2"/>
  <c r="F31" i="2"/>
  <c r="F32" i="2"/>
  <c r="F21" i="2"/>
  <c r="D21" i="2"/>
  <c r="D22" i="2"/>
  <c r="D23" i="2"/>
  <c r="D24" i="2"/>
  <c r="D25" i="2"/>
  <c r="D26" i="2"/>
  <c r="D27" i="2"/>
  <c r="D28" i="2"/>
  <c r="D29" i="2"/>
  <c r="D30" i="2"/>
  <c r="D31" i="2"/>
  <c r="D32" i="2"/>
  <c r="D25" i="31" l="1"/>
  <c r="D24" i="31"/>
  <c r="D23" i="31"/>
  <c r="D22" i="31"/>
  <c r="D21" i="31"/>
  <c r="D20" i="31"/>
  <c r="D19" i="31"/>
  <c r="D18" i="31"/>
  <c r="D17" i="31"/>
  <c r="D16" i="31"/>
  <c r="D15" i="31"/>
  <c r="D14" i="31"/>
  <c r="E38" i="2" l="1"/>
  <c r="D38" i="2"/>
  <c r="E4" i="31" l="1"/>
  <c r="E5" i="31"/>
  <c r="E6" i="31"/>
  <c r="E7" i="31"/>
  <c r="E8" i="31"/>
  <c r="E9" i="31"/>
  <c r="J5" i="31"/>
  <c r="B1" i="31"/>
  <c r="H9" i="3"/>
  <c r="H8" i="3"/>
  <c r="H7" i="3"/>
  <c r="H6" i="3"/>
  <c r="W5" i="3"/>
  <c r="H5" i="3"/>
  <c r="H4" i="3"/>
  <c r="B15" i="3"/>
  <c r="B16" i="3"/>
  <c r="AH16" i="3"/>
  <c r="B17" i="3"/>
  <c r="AH17" i="3"/>
  <c r="B18" i="3"/>
  <c r="AH18" i="3"/>
  <c r="B19" i="3"/>
  <c r="AH19" i="3"/>
  <c r="B20" i="3"/>
  <c r="AH20" i="3"/>
  <c r="B21" i="3"/>
  <c r="AH21" i="3"/>
  <c r="B22" i="3"/>
  <c r="AH22" i="3"/>
  <c r="B23" i="3"/>
  <c r="AH23" i="3"/>
  <c r="B24" i="3"/>
  <c r="AH24" i="3"/>
  <c r="B25" i="3"/>
  <c r="AH25" i="3"/>
  <c r="B26" i="3"/>
  <c r="AH26" i="3"/>
  <c r="B27" i="3"/>
  <c r="AH27" i="3"/>
  <c r="B28" i="3"/>
  <c r="AH28" i="3"/>
  <c r="B29" i="3"/>
  <c r="AH29" i="3"/>
  <c r="E30" i="3"/>
  <c r="E32" i="3" s="1"/>
  <c r="F30" i="3"/>
  <c r="F32" i="3" s="1"/>
  <c r="G30" i="3"/>
  <c r="G32" i="3" s="1"/>
  <c r="H30" i="3"/>
  <c r="H32" i="3" s="1"/>
  <c r="I30" i="3"/>
  <c r="I32" i="3" s="1"/>
  <c r="J30" i="3"/>
  <c r="J32" i="3" s="1"/>
  <c r="K30" i="3"/>
  <c r="K32" i="3" s="1"/>
  <c r="L30" i="3"/>
  <c r="L32" i="3" s="1"/>
  <c r="M30" i="3"/>
  <c r="M32" i="3" s="1"/>
  <c r="N30" i="3"/>
  <c r="N32" i="3" s="1"/>
  <c r="O30" i="3"/>
  <c r="O32" i="3" s="1"/>
  <c r="P30" i="3"/>
  <c r="P32" i="3" s="1"/>
  <c r="Q30" i="3"/>
  <c r="Q32" i="3" s="1"/>
  <c r="R30" i="3"/>
  <c r="R32" i="3" s="1"/>
  <c r="S30" i="3"/>
  <c r="S32" i="3" s="1"/>
  <c r="T30" i="3"/>
  <c r="T32" i="3" s="1"/>
  <c r="U30" i="3"/>
  <c r="U32" i="3" s="1"/>
  <c r="V30" i="3"/>
  <c r="V32" i="3" s="1"/>
  <c r="W30" i="3"/>
  <c r="W32" i="3" s="1"/>
  <c r="X30" i="3"/>
  <c r="X32" i="3" s="1"/>
  <c r="Y30" i="3"/>
  <c r="Y32" i="3" s="1"/>
  <c r="Z30" i="3"/>
  <c r="Z32" i="3" s="1"/>
  <c r="AA30" i="3"/>
  <c r="AA32" i="3" s="1"/>
  <c r="AB30" i="3"/>
  <c r="AB32" i="3" s="1"/>
  <c r="AC30" i="3"/>
  <c r="AC32" i="3" s="1"/>
  <c r="AD30" i="3"/>
  <c r="AD32" i="3" s="1"/>
  <c r="AE30" i="3"/>
  <c r="AE32" i="3" s="1"/>
  <c r="AF30" i="3"/>
  <c r="AF32" i="3" s="1"/>
  <c r="AG30" i="3"/>
  <c r="AG32" i="3" s="1"/>
  <c r="Q70" i="31" l="1"/>
  <c r="Q82" i="31" s="1"/>
  <c r="C44" i="31"/>
  <c r="O44" i="31" s="1"/>
  <c r="C43" i="31"/>
  <c r="O43" i="31" s="1"/>
  <c r="P70" i="31"/>
  <c r="P82" i="31" s="1"/>
  <c r="C42" i="31"/>
  <c r="O42" i="31" s="1"/>
  <c r="O70" i="31"/>
  <c r="O82" i="31" s="1"/>
  <c r="C41" i="31"/>
  <c r="O41" i="31" s="1"/>
  <c r="N70" i="31"/>
  <c r="N82" i="31" s="1"/>
  <c r="C40" i="31"/>
  <c r="O40" i="31" s="1"/>
  <c r="M70" i="31"/>
  <c r="M82" i="31" s="1"/>
  <c r="C39" i="31"/>
  <c r="O39" i="31" s="1"/>
  <c r="L70" i="31"/>
  <c r="L82" i="31" s="1"/>
  <c r="C38" i="31"/>
  <c r="O38" i="31" s="1"/>
  <c r="K70" i="31"/>
  <c r="K82" i="31" s="1"/>
  <c r="C37" i="31"/>
  <c r="O37" i="31" s="1"/>
  <c r="J70" i="31"/>
  <c r="J82" i="31" s="1"/>
  <c r="C36" i="31"/>
  <c r="O36" i="31" s="1"/>
  <c r="I70" i="31"/>
  <c r="I82" i="31" s="1"/>
  <c r="C35" i="31"/>
  <c r="O35" i="31" s="1"/>
  <c r="H70" i="31"/>
  <c r="H82" i="31" s="1"/>
  <c r="C34" i="31"/>
  <c r="O34" i="31" s="1"/>
  <c r="G70" i="31"/>
  <c r="G82" i="31" s="1"/>
  <c r="C33" i="31"/>
  <c r="O33" i="31" s="1"/>
  <c r="F70" i="31"/>
  <c r="F82" i="31" s="1"/>
  <c r="C32" i="31"/>
  <c r="O32" i="31" s="1"/>
  <c r="E70" i="31"/>
  <c r="E82" i="31" s="1"/>
  <c r="C31" i="31"/>
  <c r="O31" i="31" s="1"/>
  <c r="D70" i="31"/>
  <c r="D82" i="31" s="1"/>
  <c r="E11" i="31"/>
  <c r="J83" i="31" l="1"/>
  <c r="L83" i="31"/>
  <c r="G83" i="31"/>
  <c r="Q83" i="31"/>
  <c r="F83" i="31"/>
  <c r="M83" i="31"/>
  <c r="K83" i="31"/>
  <c r="O83" i="31"/>
  <c r="E83" i="31"/>
  <c r="I83" i="31"/>
  <c r="N83" i="31"/>
  <c r="P83" i="31"/>
  <c r="H83" i="31"/>
  <c r="D83" i="31"/>
  <c r="J23" i="31"/>
  <c r="J22" i="31"/>
  <c r="J16" i="31"/>
  <c r="J17" i="31"/>
  <c r="J25" i="31"/>
  <c r="J18" i="31"/>
  <c r="J24" i="31"/>
  <c r="J15" i="31"/>
  <c r="J21" i="31"/>
  <c r="J20" i="31"/>
  <c r="J14" i="31"/>
  <c r="J19" i="31"/>
  <c r="G14" i="31"/>
  <c r="G22" i="31"/>
  <c r="G18" i="31"/>
  <c r="G25" i="31"/>
  <c r="G21" i="31"/>
  <c r="G17" i="31"/>
  <c r="G24" i="31"/>
  <c r="G20" i="31"/>
  <c r="G16" i="31"/>
  <c r="G23" i="31"/>
  <c r="G19" i="31"/>
  <c r="G15" i="31"/>
  <c r="G26" i="31" l="1"/>
  <c r="J26" i="31"/>
  <c r="N45" i="31" l="1"/>
  <c r="M45" i="31"/>
  <c r="L45" i="31"/>
  <c r="G45" i="31"/>
  <c r="K45" i="31" l="1"/>
  <c r="H45" i="31"/>
  <c r="F45" i="31"/>
  <c r="E45" i="31"/>
  <c r="H19" i="31"/>
  <c r="H24" i="31"/>
  <c r="H17" i="31"/>
  <c r="H18" i="31"/>
  <c r="H22" i="31"/>
  <c r="H23" i="31"/>
  <c r="H25" i="31"/>
  <c r="H16" i="31"/>
  <c r="I24" i="31" l="1"/>
  <c r="E19" i="31"/>
  <c r="F19" i="31" s="1"/>
  <c r="E24" i="31"/>
  <c r="F24" i="31" s="1"/>
  <c r="I19" i="31"/>
  <c r="E16" i="31"/>
  <c r="F16" i="31" s="1"/>
  <c r="I16" i="31"/>
  <c r="I17" i="31"/>
  <c r="E17" i="31"/>
  <c r="F17" i="31" s="1"/>
  <c r="I18" i="31"/>
  <c r="E18" i="31"/>
  <c r="F18" i="31" s="1"/>
  <c r="I22" i="31"/>
  <c r="E22" i="31"/>
  <c r="F22" i="31" s="1"/>
  <c r="E23" i="31"/>
  <c r="F23" i="31" s="1"/>
  <c r="I23" i="31"/>
  <c r="I25" i="31"/>
  <c r="E25" i="31"/>
  <c r="F25" i="31" s="1"/>
  <c r="J45" i="31" l="1"/>
  <c r="H21" i="31"/>
  <c r="I21" i="31" l="1"/>
  <c r="E21" i="31"/>
  <c r="F21" i="31" s="1"/>
  <c r="H15" i="31"/>
  <c r="B18" i="2"/>
  <c r="E15" i="31" l="1"/>
  <c r="F15" i="31" s="1"/>
  <c r="I15" i="31"/>
  <c r="P44" i="31" l="1"/>
  <c r="P43" i="31"/>
  <c r="P42" i="31"/>
  <c r="P41" i="31"/>
  <c r="P40" i="31"/>
  <c r="P39" i="31"/>
  <c r="P38" i="31"/>
  <c r="P37" i="31"/>
  <c r="P36" i="31"/>
  <c r="P35" i="31"/>
  <c r="P34" i="31"/>
  <c r="P33" i="31"/>
  <c r="P32" i="31"/>
  <c r="P31" i="31"/>
  <c r="I45" i="31"/>
  <c r="AI16" i="3" l="1"/>
  <c r="AI24" i="3"/>
  <c r="AI20" i="3"/>
  <c r="AI21" i="3"/>
  <c r="AI17" i="3"/>
  <c r="AI25" i="3"/>
  <c r="AI28" i="3"/>
  <c r="AI29" i="3"/>
  <c r="AI18" i="3"/>
  <c r="AI26" i="3"/>
  <c r="AI19" i="3"/>
  <c r="AI27" i="3"/>
  <c r="AI23" i="3"/>
  <c r="AI22" i="3"/>
  <c r="H20" i="31"/>
  <c r="D2" i="5"/>
  <c r="E52" i="2"/>
  <c r="D52" i="2"/>
  <c r="E51" i="2"/>
  <c r="D51" i="2"/>
  <c r="E50" i="2"/>
  <c r="D50" i="2"/>
  <c r="E49" i="2"/>
  <c r="D49" i="2"/>
  <c r="E48" i="2"/>
  <c r="D48" i="2"/>
  <c r="E47" i="2"/>
  <c r="D47" i="2"/>
  <c r="E46" i="2"/>
  <c r="D46" i="2"/>
  <c r="E45" i="2"/>
  <c r="D45" i="2"/>
  <c r="E44" i="2"/>
  <c r="D44" i="2"/>
  <c r="E43" i="2"/>
  <c r="D43" i="2"/>
  <c r="E42" i="2"/>
  <c r="D42" i="2"/>
  <c r="E41" i="2"/>
  <c r="D41" i="2"/>
  <c r="E40" i="2"/>
  <c r="D40" i="2"/>
  <c r="E39" i="2"/>
  <c r="D39" i="2"/>
  <c r="C63" i="31" l="1"/>
  <c r="O63" i="31" s="1"/>
  <c r="P63" i="31" s="1"/>
  <c r="Q88" i="31"/>
  <c r="Q100" i="31" s="1"/>
  <c r="Q101" i="31" s="1"/>
  <c r="C62" i="31"/>
  <c r="P88" i="31"/>
  <c r="P100" i="31" s="1"/>
  <c r="P101" i="31" s="1"/>
  <c r="C61" i="31"/>
  <c r="O88" i="31"/>
  <c r="O100" i="31" s="1"/>
  <c r="O101" i="31" s="1"/>
  <c r="C60" i="31"/>
  <c r="O60" i="31" s="1"/>
  <c r="P60" i="31" s="1"/>
  <c r="N88" i="31"/>
  <c r="N100" i="31" s="1"/>
  <c r="N101" i="31" s="1"/>
  <c r="C59" i="31"/>
  <c r="M88" i="31"/>
  <c r="M100" i="31" s="1"/>
  <c r="M101" i="31" s="1"/>
  <c r="C58" i="31"/>
  <c r="O58" i="31" s="1"/>
  <c r="P58" i="31" s="1"/>
  <c r="L88" i="31"/>
  <c r="L100" i="31" s="1"/>
  <c r="L101" i="31" s="1"/>
  <c r="C57" i="31"/>
  <c r="O57" i="31" s="1"/>
  <c r="P57" i="31" s="1"/>
  <c r="K88" i="31"/>
  <c r="K100" i="31" s="1"/>
  <c r="K101" i="31" s="1"/>
  <c r="C56" i="31"/>
  <c r="O56" i="31" s="1"/>
  <c r="P56" i="31" s="1"/>
  <c r="J88" i="31"/>
  <c r="J100" i="31" s="1"/>
  <c r="J101" i="31" s="1"/>
  <c r="C55" i="31"/>
  <c r="I88" i="31"/>
  <c r="I100" i="31" s="1"/>
  <c r="I101" i="31" s="1"/>
  <c r="C54" i="31"/>
  <c r="H88" i="31"/>
  <c r="H100" i="31" s="1"/>
  <c r="H101" i="31" s="1"/>
  <c r="C53" i="31"/>
  <c r="O53" i="31" s="1"/>
  <c r="P53" i="31" s="1"/>
  <c r="G88" i="31"/>
  <c r="G100" i="31" s="1"/>
  <c r="G101" i="31" s="1"/>
  <c r="C52" i="31"/>
  <c r="O52" i="31" s="1"/>
  <c r="P52" i="31" s="1"/>
  <c r="F88" i="31"/>
  <c r="F100" i="31" s="1"/>
  <c r="F101" i="31" s="1"/>
  <c r="C51" i="31"/>
  <c r="E88" i="31"/>
  <c r="E100" i="31" s="1"/>
  <c r="E101" i="31" s="1"/>
  <c r="C50" i="31"/>
  <c r="D88" i="31"/>
  <c r="I20" i="31"/>
  <c r="E20" i="31"/>
  <c r="F20" i="31" s="1"/>
  <c r="O61" i="31"/>
  <c r="P61" i="31" s="1"/>
  <c r="N64" i="31"/>
  <c r="M64" i="31"/>
  <c r="O62" i="31"/>
  <c r="P62" i="31" s="1"/>
  <c r="I64" i="31"/>
  <c r="O50" i="31"/>
  <c r="P50" i="31" s="1"/>
  <c r="J64" i="31"/>
  <c r="O55" i="31"/>
  <c r="P55" i="31" s="1"/>
  <c r="O51" i="31"/>
  <c r="P51" i="31" s="1"/>
  <c r="L64" i="31"/>
  <c r="D64" i="31"/>
  <c r="O54" i="31"/>
  <c r="P54" i="31" s="1"/>
  <c r="K64" i="31"/>
  <c r="O59" i="31"/>
  <c r="P59" i="31" s="1"/>
  <c r="D1" i="4"/>
  <c r="K11" i="4" s="1"/>
  <c r="B6" i="5"/>
  <c r="C13" i="32" s="1"/>
  <c r="R88" i="31" l="1"/>
  <c r="D100" i="31"/>
  <c r="D101" i="31" s="1"/>
  <c r="E8" i="4"/>
  <c r="F9" i="4"/>
  <c r="O12" i="4"/>
  <c r="O14" i="4"/>
  <c r="K4" i="4"/>
  <c r="K5" i="4" s="1"/>
  <c r="F4" i="4"/>
  <c r="F6" i="4" s="1"/>
  <c r="D4" i="4"/>
  <c r="D7" i="4" s="1"/>
  <c r="Q10" i="4"/>
  <c r="L17" i="4"/>
  <c r="F13" i="4"/>
  <c r="P14" i="4"/>
  <c r="M12" i="4"/>
  <c r="L14" i="4"/>
  <c r="Q12" i="4"/>
  <c r="K9" i="4"/>
  <c r="G12" i="4"/>
  <c r="E11" i="4"/>
  <c r="G9" i="4"/>
  <c r="N10" i="4"/>
  <c r="F15" i="4"/>
  <c r="O20" i="4"/>
  <c r="H10" i="4"/>
  <c r="F8" i="4"/>
  <c r="E14" i="4"/>
  <c r="J10" i="4"/>
  <c r="J15" i="4"/>
  <c r="G11" i="4"/>
  <c r="M13" i="4"/>
  <c r="Q9" i="4"/>
  <c r="I17" i="4"/>
  <c r="N8" i="4"/>
  <c r="P11" i="4"/>
  <c r="L19" i="4"/>
  <c r="P4" i="4"/>
  <c r="P6" i="4" s="1"/>
  <c r="I4" i="4"/>
  <c r="I3" i="4" s="1"/>
  <c r="L13" i="4"/>
  <c r="D13" i="4"/>
  <c r="G10" i="4"/>
  <c r="G4" i="4"/>
  <c r="G5" i="4" s="1"/>
  <c r="M4" i="4"/>
  <c r="M7" i="4" s="1"/>
  <c r="O9" i="4"/>
  <c r="M14" i="4"/>
  <c r="P9" i="4"/>
  <c r="N13" i="4"/>
  <c r="M10" i="4"/>
  <c r="L8" i="4"/>
  <c r="N14" i="4"/>
  <c r="G14" i="4"/>
  <c r="I8" i="4"/>
  <c r="D9" i="4"/>
  <c r="B11" i="4"/>
  <c r="O4" i="4"/>
  <c r="O6" i="4" s="1"/>
  <c r="F11" i="4"/>
  <c r="Q11" i="4"/>
  <c r="C17" i="4"/>
  <c r="E4" i="4"/>
  <c r="E3" i="4" s="1"/>
  <c r="G13" i="4"/>
  <c r="B5" i="5"/>
  <c r="C12" i="32" s="1"/>
  <c r="C13" i="3"/>
  <c r="H14" i="4"/>
  <c r="I13" i="4"/>
  <c r="H4" i="4"/>
  <c r="H3" i="4" s="1"/>
  <c r="P16" i="4"/>
  <c r="C9" i="4"/>
  <c r="O10" i="4"/>
  <c r="P10" i="4"/>
  <c r="D18" i="4"/>
  <c r="B12" i="4"/>
  <c r="D16" i="4"/>
  <c r="H13" i="4"/>
  <c r="H9" i="4"/>
  <c r="M17" i="4"/>
  <c r="F14" i="4"/>
  <c r="K8" i="4"/>
  <c r="H12" i="4"/>
  <c r="B10" i="4"/>
  <c r="B13" i="4"/>
  <c r="N17" i="4"/>
  <c r="J4" i="4"/>
  <c r="J6" i="4" s="1"/>
  <c r="L9" i="4"/>
  <c r="H8" i="4"/>
  <c r="C11" i="4"/>
  <c r="B14" i="4"/>
  <c r="E13" i="4"/>
  <c r="I10" i="4"/>
  <c r="P13" i="4"/>
  <c r="F12" i="4"/>
  <c r="K15" i="4"/>
  <c r="L12" i="4"/>
  <c r="P8" i="4"/>
  <c r="K10" i="4"/>
  <c r="C16" i="4"/>
  <c r="I14" i="4"/>
  <c r="O13" i="4"/>
  <c r="E9" i="4"/>
  <c r="C8" i="4"/>
  <c r="J11" i="4"/>
  <c r="P15" i="4"/>
  <c r="K12" i="4"/>
  <c r="O15" i="4"/>
  <c r="C4" i="4"/>
  <c r="C3" i="4" s="1"/>
  <c r="C13" i="4"/>
  <c r="J8" i="4"/>
  <c r="L10" i="4"/>
  <c r="O8" i="4"/>
  <c r="C19" i="4"/>
  <c r="F10" i="4"/>
  <c r="N18" i="4"/>
  <c r="Q13" i="4"/>
  <c r="J12" i="4"/>
  <c r="D12" i="4"/>
  <c r="I9" i="4"/>
  <c r="N9" i="4"/>
  <c r="Q14" i="4"/>
  <c r="C12" i="4"/>
  <c r="I11" i="4"/>
  <c r="Q4" i="4"/>
  <c r="Q7" i="4" s="1"/>
  <c r="J14" i="4"/>
  <c r="E12" i="4"/>
  <c r="M9" i="4"/>
  <c r="P12" i="4"/>
  <c r="N12" i="4"/>
  <c r="D17" i="4"/>
  <c r="N4" i="4"/>
  <c r="N3" i="4" s="1"/>
  <c r="L4" i="4"/>
  <c r="L7" i="4" s="1"/>
  <c r="M19" i="4"/>
  <c r="Q8" i="4"/>
  <c r="C14" i="4"/>
  <c r="J9" i="4"/>
  <c r="M8" i="4"/>
  <c r="I12" i="4"/>
  <c r="D14" i="4"/>
  <c r="B4" i="4"/>
  <c r="B6" i="4" s="1"/>
  <c r="E10" i="4"/>
  <c r="K13" i="4"/>
  <c r="B8" i="4"/>
  <c r="D11" i="4"/>
  <c r="G8" i="4"/>
  <c r="O11" i="4"/>
  <c r="N11" i="4"/>
  <c r="M11" i="4"/>
  <c r="H11" i="4"/>
  <c r="C10" i="4"/>
  <c r="B15" i="4"/>
  <c r="H15" i="4"/>
  <c r="G15" i="4"/>
  <c r="L11" i="4"/>
  <c r="J13" i="4"/>
  <c r="Q15" i="4"/>
  <c r="N19" i="4"/>
  <c r="D10" i="4"/>
  <c r="K14" i="4"/>
  <c r="D8" i="4"/>
  <c r="E21" i="4"/>
  <c r="B9" i="4"/>
  <c r="C6" i="5"/>
  <c r="D13" i="32" s="1"/>
  <c r="B8" i="5"/>
  <c r="B10" i="5" l="1"/>
  <c r="C13" i="34" s="1"/>
  <c r="C13" i="33"/>
  <c r="K7" i="4"/>
  <c r="K3" i="4"/>
  <c r="K6" i="4"/>
  <c r="F7" i="4"/>
  <c r="C12" i="3"/>
  <c r="D3" i="4"/>
  <c r="J7" i="4"/>
  <c r="P7" i="4"/>
  <c r="D5" i="4"/>
  <c r="D6" i="4"/>
  <c r="P3" i="4"/>
  <c r="F3" i="4"/>
  <c r="M3" i="4"/>
  <c r="F5" i="4"/>
  <c r="O5" i="4"/>
  <c r="O7" i="4"/>
  <c r="M5" i="4"/>
  <c r="M6" i="4"/>
  <c r="H5" i="4"/>
  <c r="G6" i="4"/>
  <c r="G7" i="4"/>
  <c r="E6" i="4"/>
  <c r="G3" i="4"/>
  <c r="E5" i="4"/>
  <c r="P5" i="4"/>
  <c r="E7" i="4"/>
  <c r="I6" i="4"/>
  <c r="H7" i="4"/>
  <c r="O3" i="4"/>
  <c r="H6" i="4"/>
  <c r="I5" i="4"/>
  <c r="I7" i="4"/>
  <c r="J5" i="4"/>
  <c r="J3" i="4"/>
  <c r="D13" i="3"/>
  <c r="C5" i="4"/>
  <c r="Q6" i="4"/>
  <c r="N5" i="4"/>
  <c r="N6" i="4"/>
  <c r="C6" i="4"/>
  <c r="Q5" i="4"/>
  <c r="C7" i="4"/>
  <c r="L5" i="4"/>
  <c r="Q3" i="4"/>
  <c r="L6" i="4"/>
  <c r="N7" i="4"/>
  <c r="L3" i="4"/>
  <c r="B3" i="4"/>
  <c r="B5" i="4"/>
  <c r="B7" i="4"/>
  <c r="B9" i="5"/>
  <c r="B7" i="5"/>
  <c r="C8" i="5"/>
  <c r="D6" i="5"/>
  <c r="E13" i="32" s="1"/>
  <c r="C5" i="5"/>
  <c r="D12" i="32" s="1"/>
  <c r="C12" i="33" l="1"/>
  <c r="D13" i="33"/>
  <c r="C12" i="34"/>
  <c r="D12" i="3"/>
  <c r="E13" i="3"/>
  <c r="E6" i="5"/>
  <c r="F13" i="32" s="1"/>
  <c r="D5" i="5"/>
  <c r="E12" i="32" s="1"/>
  <c r="C10" i="5"/>
  <c r="B12" i="5"/>
  <c r="D8" i="5"/>
  <c r="C7" i="5"/>
  <c r="D13" i="34" l="1"/>
  <c r="D12" i="33"/>
  <c r="C13" i="35"/>
  <c r="E13" i="33"/>
  <c r="E12" i="3"/>
  <c r="F13" i="3"/>
  <c r="D7" i="5"/>
  <c r="E8" i="5"/>
  <c r="D10" i="5"/>
  <c r="C9" i="5"/>
  <c r="C12" i="5"/>
  <c r="B11" i="5"/>
  <c r="B14" i="5"/>
  <c r="C13" i="36" s="1"/>
  <c r="F6" i="5"/>
  <c r="G13" i="32" s="1"/>
  <c r="E5" i="5"/>
  <c r="F12" i="32" s="1"/>
  <c r="D13" i="35" l="1"/>
  <c r="E12" i="33"/>
  <c r="F13" i="33"/>
  <c r="D12" i="34"/>
  <c r="C12" i="35"/>
  <c r="E13" i="34"/>
  <c r="F12" i="3"/>
  <c r="G13" i="3"/>
  <c r="B13" i="5"/>
  <c r="C12" i="36" s="1"/>
  <c r="B16" i="5"/>
  <c r="C13" i="37" s="1"/>
  <c r="C14" i="5"/>
  <c r="D13" i="36" s="1"/>
  <c r="G6" i="5"/>
  <c r="H13" i="32" s="1"/>
  <c r="F5" i="5"/>
  <c r="G12" i="32" s="1"/>
  <c r="E7" i="5"/>
  <c r="F8" i="5"/>
  <c r="C11" i="5"/>
  <c r="D12" i="5"/>
  <c r="E10" i="5"/>
  <c r="D9" i="5"/>
  <c r="F12" i="33" l="1"/>
  <c r="E13" i="35"/>
  <c r="F13" i="34"/>
  <c r="D12" i="35"/>
  <c r="E12" i="34"/>
  <c r="G13" i="33"/>
  <c r="G12" i="3"/>
  <c r="H13" i="3"/>
  <c r="H6" i="5"/>
  <c r="I13" i="32" s="1"/>
  <c r="G5" i="5"/>
  <c r="H12" i="32" s="1"/>
  <c r="D14" i="5"/>
  <c r="E13" i="36" s="1"/>
  <c r="C13" i="5"/>
  <c r="D12" i="36" s="1"/>
  <c r="D11" i="5"/>
  <c r="E12" i="5"/>
  <c r="G8" i="5"/>
  <c r="F7" i="5"/>
  <c r="E9" i="5"/>
  <c r="F10" i="5"/>
  <c r="C16" i="5"/>
  <c r="D13" i="37" s="1"/>
  <c r="B15" i="5"/>
  <c r="C12" i="37" s="1"/>
  <c r="B18" i="5"/>
  <c r="C13" i="38" s="1"/>
  <c r="G13" i="34" l="1"/>
  <c r="E12" i="35"/>
  <c r="F13" i="35"/>
  <c r="F12" i="34"/>
  <c r="G12" i="33"/>
  <c r="H13" i="33"/>
  <c r="H12" i="3"/>
  <c r="I13" i="3"/>
  <c r="H8" i="5"/>
  <c r="G7" i="5"/>
  <c r="E11" i="5"/>
  <c r="F12" i="5"/>
  <c r="F9" i="5"/>
  <c r="G10" i="5"/>
  <c r="C15" i="5"/>
  <c r="D12" i="37" s="1"/>
  <c r="D16" i="5"/>
  <c r="E13" i="37" s="1"/>
  <c r="B20" i="5"/>
  <c r="C13" i="39" s="1"/>
  <c r="C18" i="5"/>
  <c r="D13" i="38" s="1"/>
  <c r="B17" i="5"/>
  <c r="C12" i="38" s="1"/>
  <c r="E14" i="5"/>
  <c r="F13" i="36" s="1"/>
  <c r="D13" i="5"/>
  <c r="E12" i="36" s="1"/>
  <c r="I6" i="5"/>
  <c r="J13" i="32" s="1"/>
  <c r="H5" i="5"/>
  <c r="I12" i="32" s="1"/>
  <c r="H12" i="33" l="1"/>
  <c r="G12" i="34"/>
  <c r="I13" i="33"/>
  <c r="G13" i="35"/>
  <c r="H13" i="34"/>
  <c r="F12" i="35"/>
  <c r="I12" i="3"/>
  <c r="J13" i="3"/>
  <c r="J6" i="5"/>
  <c r="K13" i="32" s="1"/>
  <c r="I5" i="5"/>
  <c r="J12" i="32" s="1"/>
  <c r="E16" i="5"/>
  <c r="F13" i="37" s="1"/>
  <c r="D15" i="5"/>
  <c r="E12" i="37" s="1"/>
  <c r="F14" i="5"/>
  <c r="G13" i="36" s="1"/>
  <c r="E13" i="5"/>
  <c r="F12" i="36" s="1"/>
  <c r="D18" i="5"/>
  <c r="E13" i="38" s="1"/>
  <c r="C17" i="5"/>
  <c r="D12" i="38" s="1"/>
  <c r="G9" i="5"/>
  <c r="H10" i="5"/>
  <c r="G12" i="5"/>
  <c r="F11" i="5"/>
  <c r="B22" i="5"/>
  <c r="C13" i="40" s="1"/>
  <c r="C20" i="5"/>
  <c r="D13" i="39" s="1"/>
  <c r="B19" i="5"/>
  <c r="C12" i="39" s="1"/>
  <c r="I8" i="5"/>
  <c r="H7" i="5"/>
  <c r="I13" i="34" l="1"/>
  <c r="H12" i="34"/>
  <c r="I12" i="33"/>
  <c r="J13" i="33"/>
  <c r="G12" i="35"/>
  <c r="H13" i="35"/>
  <c r="J12" i="3"/>
  <c r="K13" i="3"/>
  <c r="D17" i="5"/>
  <c r="E12" i="38" s="1"/>
  <c r="E18" i="5"/>
  <c r="F13" i="38" s="1"/>
  <c r="F16" i="5"/>
  <c r="G13" i="37" s="1"/>
  <c r="E15" i="5"/>
  <c r="F12" i="37" s="1"/>
  <c r="B24" i="5"/>
  <c r="C13" i="41" s="1"/>
  <c r="C22" i="5"/>
  <c r="D13" i="40" s="1"/>
  <c r="B21" i="5"/>
  <c r="C12" i="40" s="1"/>
  <c r="D20" i="5"/>
  <c r="E13" i="39" s="1"/>
  <c r="C19" i="5"/>
  <c r="D12" i="39" s="1"/>
  <c r="H12" i="5"/>
  <c r="G11" i="5"/>
  <c r="J5" i="5"/>
  <c r="K12" i="32" s="1"/>
  <c r="K6" i="5"/>
  <c r="L13" i="32" s="1"/>
  <c r="F13" i="5"/>
  <c r="G12" i="36" s="1"/>
  <c r="G14" i="5"/>
  <c r="H13" i="36" s="1"/>
  <c r="I10" i="5"/>
  <c r="H9" i="5"/>
  <c r="J8" i="5"/>
  <c r="I7" i="5"/>
  <c r="K13" i="33" l="1"/>
  <c r="I13" i="35"/>
  <c r="I12" i="34"/>
  <c r="J13" i="34"/>
  <c r="J12" i="33"/>
  <c r="H12" i="35"/>
  <c r="K12" i="3"/>
  <c r="L13" i="3"/>
  <c r="G13" i="5"/>
  <c r="H12" i="36" s="1"/>
  <c r="H14" i="5"/>
  <c r="I13" i="36" s="1"/>
  <c r="C21" i="5"/>
  <c r="D12" i="40" s="1"/>
  <c r="D22" i="5"/>
  <c r="E13" i="40" s="1"/>
  <c r="D19" i="5"/>
  <c r="E12" i="39" s="1"/>
  <c r="E20" i="5"/>
  <c r="F13" i="39" s="1"/>
  <c r="B26" i="5"/>
  <c r="C13" i="42" s="1"/>
  <c r="C24" i="5"/>
  <c r="D13" i="41" s="1"/>
  <c r="B23" i="5"/>
  <c r="C12" i="41" s="1"/>
  <c r="J10" i="5"/>
  <c r="I9" i="5"/>
  <c r="L6" i="5"/>
  <c r="M13" i="32" s="1"/>
  <c r="K5" i="5"/>
  <c r="L12" i="32" s="1"/>
  <c r="K8" i="5"/>
  <c r="J7" i="5"/>
  <c r="G16" i="5"/>
  <c r="H13" i="37" s="1"/>
  <c r="F15" i="5"/>
  <c r="G12" i="37" s="1"/>
  <c r="I12" i="5"/>
  <c r="H11" i="5"/>
  <c r="F18" i="5"/>
  <c r="G13" i="38" s="1"/>
  <c r="E17" i="5"/>
  <c r="F12" i="38" s="1"/>
  <c r="K13" i="34" l="1"/>
  <c r="J13" i="35"/>
  <c r="L13" i="33"/>
  <c r="I12" i="35"/>
  <c r="K12" i="33"/>
  <c r="J12" i="34"/>
  <c r="L12" i="3"/>
  <c r="M13" i="3"/>
  <c r="E19" i="5"/>
  <c r="F12" i="39" s="1"/>
  <c r="F20" i="5"/>
  <c r="G13" i="39" s="1"/>
  <c r="D24" i="5"/>
  <c r="E13" i="41" s="1"/>
  <c r="C23" i="5"/>
  <c r="D12" i="41" s="1"/>
  <c r="G18" i="5"/>
  <c r="H13" i="38" s="1"/>
  <c r="F17" i="5"/>
  <c r="G12" i="38" s="1"/>
  <c r="B25" i="5"/>
  <c r="C12" i="42" s="1"/>
  <c r="B28" i="5"/>
  <c r="C13" i="43" s="1"/>
  <c r="C26" i="5"/>
  <c r="D13" i="42" s="1"/>
  <c r="M6" i="5"/>
  <c r="N13" i="32" s="1"/>
  <c r="L5" i="5"/>
  <c r="M12" i="32" s="1"/>
  <c r="D21" i="5"/>
  <c r="E12" i="40" s="1"/>
  <c r="E22" i="5"/>
  <c r="F13" i="40" s="1"/>
  <c r="J12" i="5"/>
  <c r="I11" i="5"/>
  <c r="L8" i="5"/>
  <c r="K7" i="5"/>
  <c r="K10" i="5"/>
  <c r="J9" i="5"/>
  <c r="I14" i="5"/>
  <c r="J13" i="36" s="1"/>
  <c r="H13" i="5"/>
  <c r="I12" i="36" s="1"/>
  <c r="H16" i="5"/>
  <c r="I13" i="37" s="1"/>
  <c r="G15" i="5"/>
  <c r="H12" i="37" s="1"/>
  <c r="K13" i="35" l="1"/>
  <c r="L13" i="34"/>
  <c r="L12" i="33"/>
  <c r="M13" i="33"/>
  <c r="K12" i="34"/>
  <c r="J12" i="35"/>
  <c r="M12" i="3"/>
  <c r="N13" i="3"/>
  <c r="B27" i="5"/>
  <c r="C12" i="43" s="1"/>
  <c r="C28" i="5"/>
  <c r="D13" i="43" s="1"/>
  <c r="G17" i="5"/>
  <c r="H12" i="38" s="1"/>
  <c r="H18" i="5"/>
  <c r="I13" i="38" s="1"/>
  <c r="F22" i="5"/>
  <c r="G13" i="40" s="1"/>
  <c r="E21" i="5"/>
  <c r="F12" i="40" s="1"/>
  <c r="I16" i="5"/>
  <c r="J13" i="37" s="1"/>
  <c r="H15" i="5"/>
  <c r="I12" i="37" s="1"/>
  <c r="L10" i="5"/>
  <c r="K9" i="5"/>
  <c r="D23" i="5"/>
  <c r="E12" i="41" s="1"/>
  <c r="E24" i="5"/>
  <c r="F13" i="41" s="1"/>
  <c r="K12" i="5"/>
  <c r="J11" i="5"/>
  <c r="N6" i="5"/>
  <c r="O13" i="32" s="1"/>
  <c r="M5" i="5"/>
  <c r="N12" i="32" s="1"/>
  <c r="F19" i="5"/>
  <c r="G12" i="39" s="1"/>
  <c r="G20" i="5"/>
  <c r="H13" i="39" s="1"/>
  <c r="J14" i="5"/>
  <c r="K13" i="36" s="1"/>
  <c r="I13" i="5"/>
  <c r="J12" i="36" s="1"/>
  <c r="M8" i="5"/>
  <c r="L7" i="5"/>
  <c r="D26" i="5"/>
  <c r="E13" i="42" s="1"/>
  <c r="C25" i="5"/>
  <c r="D12" i="42" s="1"/>
  <c r="N13" i="33" l="1"/>
  <c r="L13" i="35"/>
  <c r="M13" i="34"/>
  <c r="M12" i="33"/>
  <c r="K12" i="35"/>
  <c r="L12" i="34"/>
  <c r="N12" i="3"/>
  <c r="O13" i="3"/>
  <c r="E26" i="5"/>
  <c r="F13" i="42" s="1"/>
  <c r="D25" i="5"/>
  <c r="E12" i="42" s="1"/>
  <c r="N8" i="5"/>
  <c r="M7" i="5"/>
  <c r="F21" i="5"/>
  <c r="G12" i="40" s="1"/>
  <c r="G22" i="5"/>
  <c r="H13" i="40" s="1"/>
  <c r="M10" i="5"/>
  <c r="L9" i="5"/>
  <c r="I15" i="5"/>
  <c r="J12" i="37" s="1"/>
  <c r="J16" i="5"/>
  <c r="K13" i="37" s="1"/>
  <c r="K14" i="5"/>
  <c r="L13" i="36" s="1"/>
  <c r="J13" i="5"/>
  <c r="K12" i="36" s="1"/>
  <c r="I18" i="5"/>
  <c r="J13" i="38" s="1"/>
  <c r="H17" i="5"/>
  <c r="I12" i="38" s="1"/>
  <c r="O6" i="5"/>
  <c r="P13" i="32" s="1"/>
  <c r="N5" i="5"/>
  <c r="O12" i="32" s="1"/>
  <c r="K11" i="5"/>
  <c r="L12" i="5"/>
  <c r="F24" i="5"/>
  <c r="G13" i="41" s="1"/>
  <c r="E23" i="5"/>
  <c r="F12" i="41" s="1"/>
  <c r="G19" i="5"/>
  <c r="H12" i="39" s="1"/>
  <c r="H20" i="5"/>
  <c r="I13" i="39" s="1"/>
  <c r="C27" i="5"/>
  <c r="D12" i="43" s="1"/>
  <c r="D28" i="5"/>
  <c r="E13" i="43" s="1"/>
  <c r="L12" i="35" l="1"/>
  <c r="M13" i="35"/>
  <c r="M12" i="34"/>
  <c r="N12" i="33"/>
  <c r="N13" i="34"/>
  <c r="O13" i="33"/>
  <c r="O12" i="3"/>
  <c r="P13" i="3"/>
  <c r="G21" i="5"/>
  <c r="H12" i="40" s="1"/>
  <c r="H22" i="5"/>
  <c r="I13" i="40" s="1"/>
  <c r="E28" i="5"/>
  <c r="F13" i="43" s="1"/>
  <c r="D27" i="5"/>
  <c r="E12" i="43" s="1"/>
  <c r="O5" i="5"/>
  <c r="P12" i="32" s="1"/>
  <c r="P6" i="5"/>
  <c r="Q13" i="32" s="1"/>
  <c r="J18" i="5"/>
  <c r="K13" i="38" s="1"/>
  <c r="I17" i="5"/>
  <c r="J12" i="38" s="1"/>
  <c r="H19" i="5"/>
  <c r="I12" i="39" s="1"/>
  <c r="I20" i="5"/>
  <c r="J13" i="39" s="1"/>
  <c r="N10" i="5"/>
  <c r="M9" i="5"/>
  <c r="F23" i="5"/>
  <c r="G12" i="41" s="1"/>
  <c r="G24" i="5"/>
  <c r="H13" i="41" s="1"/>
  <c r="N7" i="5"/>
  <c r="O8" i="5"/>
  <c r="L11" i="5"/>
  <c r="M12" i="5"/>
  <c r="L14" i="5"/>
  <c r="M13" i="36" s="1"/>
  <c r="K13" i="5"/>
  <c r="L12" i="36" s="1"/>
  <c r="J15" i="5"/>
  <c r="K12" i="37" s="1"/>
  <c r="K16" i="5"/>
  <c r="L13" i="37" s="1"/>
  <c r="F26" i="5"/>
  <c r="G13" i="42" s="1"/>
  <c r="E25" i="5"/>
  <c r="F12" i="42" s="1"/>
  <c r="M12" i="35" l="1"/>
  <c r="N13" i="35"/>
  <c r="P13" i="33"/>
  <c r="N12" i="34"/>
  <c r="O12" i="33"/>
  <c r="O13" i="34"/>
  <c r="P12" i="3"/>
  <c r="Q13" i="3"/>
  <c r="K18" i="5"/>
  <c r="L13" i="38" s="1"/>
  <c r="J17" i="5"/>
  <c r="K12" i="38" s="1"/>
  <c r="G23" i="5"/>
  <c r="H12" i="41" s="1"/>
  <c r="H24" i="5"/>
  <c r="I13" i="41" s="1"/>
  <c r="L13" i="5"/>
  <c r="M12" i="36" s="1"/>
  <c r="M14" i="5"/>
  <c r="N13" i="36" s="1"/>
  <c r="F25" i="5"/>
  <c r="G12" i="42" s="1"/>
  <c r="G26" i="5"/>
  <c r="H13" i="42" s="1"/>
  <c r="F28" i="5"/>
  <c r="G13" i="43" s="1"/>
  <c r="E27" i="5"/>
  <c r="F12" i="43" s="1"/>
  <c r="P5" i="5"/>
  <c r="Q12" i="32" s="1"/>
  <c r="Q6" i="5"/>
  <c r="R13" i="32" s="1"/>
  <c r="N12" i="5"/>
  <c r="M11" i="5"/>
  <c r="H21" i="5"/>
  <c r="I12" i="40" s="1"/>
  <c r="I22" i="5"/>
  <c r="J13" i="40" s="1"/>
  <c r="L16" i="5"/>
  <c r="M13" i="37" s="1"/>
  <c r="K15" i="5"/>
  <c r="L12" i="37" s="1"/>
  <c r="O10" i="5"/>
  <c r="N9" i="5"/>
  <c r="J20" i="5"/>
  <c r="K13" i="39" s="1"/>
  <c r="I19" i="5"/>
  <c r="J12" i="39" s="1"/>
  <c r="O7" i="5"/>
  <c r="P8" i="5"/>
  <c r="O13" i="35" l="1"/>
  <c r="N12" i="35"/>
  <c r="Q13" i="33"/>
  <c r="O12" i="34"/>
  <c r="P12" i="33"/>
  <c r="P13" i="34"/>
  <c r="Q12" i="3"/>
  <c r="R13" i="3"/>
  <c r="K20" i="5"/>
  <c r="L13" i="39" s="1"/>
  <c r="J19" i="5"/>
  <c r="K12" i="39" s="1"/>
  <c r="H26" i="5"/>
  <c r="I13" i="42" s="1"/>
  <c r="G25" i="5"/>
  <c r="H12" i="42" s="1"/>
  <c r="M13" i="5"/>
  <c r="N12" i="36" s="1"/>
  <c r="N14" i="5"/>
  <c r="O13" i="36" s="1"/>
  <c r="Q5" i="5"/>
  <c r="R12" i="32" s="1"/>
  <c r="R6" i="5"/>
  <c r="S13" i="32" s="1"/>
  <c r="I24" i="5"/>
  <c r="J13" i="41" s="1"/>
  <c r="H23" i="5"/>
  <c r="I12" i="41" s="1"/>
  <c r="N11" i="5"/>
  <c r="O12" i="5"/>
  <c r="O9" i="5"/>
  <c r="P10" i="5"/>
  <c r="M16" i="5"/>
  <c r="N13" i="37" s="1"/>
  <c r="L15" i="5"/>
  <c r="M12" i="37" s="1"/>
  <c r="Q8" i="5"/>
  <c r="P7" i="5"/>
  <c r="J22" i="5"/>
  <c r="K13" i="40" s="1"/>
  <c r="I21" i="5"/>
  <c r="J12" i="40" s="1"/>
  <c r="F27" i="5"/>
  <c r="G12" i="43" s="1"/>
  <c r="G28" i="5"/>
  <c r="H13" i="43" s="1"/>
  <c r="K17" i="5"/>
  <c r="L12" i="38" s="1"/>
  <c r="L18" i="5"/>
  <c r="M13" i="38" s="1"/>
  <c r="Q12" i="33" l="1"/>
  <c r="R13" i="33"/>
  <c r="P12" i="34"/>
  <c r="Q13" i="34"/>
  <c r="P13" i="35"/>
  <c r="O12" i="35"/>
  <c r="R12" i="3"/>
  <c r="S13" i="3"/>
  <c r="N16" i="5"/>
  <c r="O13" i="37" s="1"/>
  <c r="M15" i="5"/>
  <c r="N12" i="37" s="1"/>
  <c r="P12" i="5"/>
  <c r="O11" i="5"/>
  <c r="N13" i="5"/>
  <c r="O12" i="36" s="1"/>
  <c r="O14" i="5"/>
  <c r="P13" i="36" s="1"/>
  <c r="H28" i="5"/>
  <c r="I13" i="43" s="1"/>
  <c r="G27" i="5"/>
  <c r="H12" i="43" s="1"/>
  <c r="H25" i="5"/>
  <c r="I12" i="42" s="1"/>
  <c r="I26" i="5"/>
  <c r="J13" i="42" s="1"/>
  <c r="P9" i="5"/>
  <c r="Q10" i="5"/>
  <c r="R8" i="5"/>
  <c r="Q7" i="5"/>
  <c r="J24" i="5"/>
  <c r="K13" i="41" s="1"/>
  <c r="I23" i="5"/>
  <c r="J12" i="41" s="1"/>
  <c r="J21" i="5"/>
  <c r="K12" i="40" s="1"/>
  <c r="K22" i="5"/>
  <c r="L13" i="40" s="1"/>
  <c r="L17" i="5"/>
  <c r="M12" i="38" s="1"/>
  <c r="M18" i="5"/>
  <c r="N13" i="38" s="1"/>
  <c r="S6" i="5"/>
  <c r="T13" i="32" s="1"/>
  <c r="R5" i="5"/>
  <c r="S12" i="32" s="1"/>
  <c r="L20" i="5"/>
  <c r="M13" i="39" s="1"/>
  <c r="K19" i="5"/>
  <c r="L12" i="39" s="1"/>
  <c r="S13" i="33" l="1"/>
  <c r="R12" i="33"/>
  <c r="R13" i="34"/>
  <c r="P12" i="35"/>
  <c r="Q12" i="34"/>
  <c r="Q13" i="35"/>
  <c r="S12" i="3"/>
  <c r="T13" i="3"/>
  <c r="S8" i="5"/>
  <c r="R7" i="5"/>
  <c r="O13" i="5"/>
  <c r="P12" i="36" s="1"/>
  <c r="P14" i="5"/>
  <c r="Q13" i="36" s="1"/>
  <c r="K24" i="5"/>
  <c r="L13" i="41" s="1"/>
  <c r="J23" i="5"/>
  <c r="K12" i="41" s="1"/>
  <c r="T6" i="5"/>
  <c r="U13" i="32" s="1"/>
  <c r="S5" i="5"/>
  <c r="T12" i="32" s="1"/>
  <c r="P11" i="5"/>
  <c r="Q12" i="5"/>
  <c r="Q9" i="5"/>
  <c r="R10" i="5"/>
  <c r="J26" i="5"/>
  <c r="K13" i="42" s="1"/>
  <c r="I25" i="5"/>
  <c r="J12" i="42" s="1"/>
  <c r="M20" i="5"/>
  <c r="N13" i="39" s="1"/>
  <c r="L19" i="5"/>
  <c r="M12" i="39" s="1"/>
  <c r="H27" i="5"/>
  <c r="I12" i="43" s="1"/>
  <c r="I28" i="5"/>
  <c r="J13" i="43" s="1"/>
  <c r="M17" i="5"/>
  <c r="N12" i="38" s="1"/>
  <c r="N18" i="5"/>
  <c r="O13" i="38" s="1"/>
  <c r="L22" i="5"/>
  <c r="M13" i="40" s="1"/>
  <c r="K21" i="5"/>
  <c r="L12" i="40" s="1"/>
  <c r="N15" i="5"/>
  <c r="O12" i="37" s="1"/>
  <c r="O16" i="5"/>
  <c r="P13" i="37" s="1"/>
  <c r="R13" i="35" l="1"/>
  <c r="Q12" i="35"/>
  <c r="T13" i="33"/>
  <c r="S12" i="33"/>
  <c r="S13" i="34"/>
  <c r="R12" i="34"/>
  <c r="T12" i="3"/>
  <c r="U13" i="3"/>
  <c r="K23" i="5"/>
  <c r="L12" i="41" s="1"/>
  <c r="L24" i="5"/>
  <c r="M13" i="41" s="1"/>
  <c r="M19" i="5"/>
  <c r="N12" i="39" s="1"/>
  <c r="N20" i="5"/>
  <c r="O13" i="39" s="1"/>
  <c r="N17" i="5"/>
  <c r="O12" i="38" s="1"/>
  <c r="O18" i="5"/>
  <c r="P13" i="38" s="1"/>
  <c r="U6" i="5"/>
  <c r="V13" i="32" s="1"/>
  <c r="T5" i="5"/>
  <c r="U12" i="32" s="1"/>
  <c r="J25" i="5"/>
  <c r="K12" i="42" s="1"/>
  <c r="K26" i="5"/>
  <c r="L13" i="42" s="1"/>
  <c r="Q14" i="5"/>
  <c r="R13" i="36" s="1"/>
  <c r="P13" i="5"/>
  <c r="Q12" i="36" s="1"/>
  <c r="R12" i="5"/>
  <c r="Q11" i="5"/>
  <c r="L21" i="5"/>
  <c r="M12" i="40" s="1"/>
  <c r="M22" i="5"/>
  <c r="N13" i="40" s="1"/>
  <c r="S10" i="5"/>
  <c r="R9" i="5"/>
  <c r="J28" i="5"/>
  <c r="K13" i="43" s="1"/>
  <c r="I27" i="5"/>
  <c r="J12" i="43" s="1"/>
  <c r="O15" i="5"/>
  <c r="P12" i="37" s="1"/>
  <c r="P16" i="5"/>
  <c r="Q13" i="37" s="1"/>
  <c r="S7" i="5"/>
  <c r="T8" i="5"/>
  <c r="S12" i="34" l="1"/>
  <c r="T13" i="34"/>
  <c r="S13" i="35"/>
  <c r="U13" i="33"/>
  <c r="R12" i="35"/>
  <c r="T12" i="33"/>
  <c r="U12" i="3"/>
  <c r="V13" i="3"/>
  <c r="V6" i="5"/>
  <c r="W13" i="32" s="1"/>
  <c r="U5" i="5"/>
  <c r="V12" i="32" s="1"/>
  <c r="O20" i="5"/>
  <c r="P13" i="39" s="1"/>
  <c r="N19" i="5"/>
  <c r="O12" i="39" s="1"/>
  <c r="R11" i="5"/>
  <c r="S12" i="5"/>
  <c r="Q13" i="5"/>
  <c r="R12" i="36" s="1"/>
  <c r="R14" i="5"/>
  <c r="S13" i="36" s="1"/>
  <c r="K25" i="5"/>
  <c r="L12" i="42" s="1"/>
  <c r="L26" i="5"/>
  <c r="M13" i="42" s="1"/>
  <c r="P15" i="5"/>
  <c r="Q12" i="37" s="1"/>
  <c r="Q16" i="5"/>
  <c r="R13" i="37" s="1"/>
  <c r="K28" i="5"/>
  <c r="L13" i="43" s="1"/>
  <c r="J27" i="5"/>
  <c r="K12" i="43" s="1"/>
  <c r="T10" i="5"/>
  <c r="S9" i="5"/>
  <c r="L23" i="5"/>
  <c r="M12" i="41" s="1"/>
  <c r="M24" i="5"/>
  <c r="N13" i="41" s="1"/>
  <c r="P18" i="5"/>
  <c r="Q13" i="38" s="1"/>
  <c r="O17" i="5"/>
  <c r="P12" i="38" s="1"/>
  <c r="U8" i="5"/>
  <c r="T7" i="5"/>
  <c r="M21" i="5"/>
  <c r="N12" i="40" s="1"/>
  <c r="N22" i="5"/>
  <c r="O13" i="40" s="1"/>
  <c r="V13" i="33" l="1"/>
  <c r="S12" i="35"/>
  <c r="T12" i="34"/>
  <c r="U12" i="33"/>
  <c r="T13" i="35"/>
  <c r="U13" i="34"/>
  <c r="V12" i="3"/>
  <c r="W13" i="3"/>
  <c r="V8" i="5"/>
  <c r="U7" i="5"/>
  <c r="O19" i="5"/>
  <c r="P12" i="39" s="1"/>
  <c r="P20" i="5"/>
  <c r="Q13" i="39" s="1"/>
  <c r="L28" i="5"/>
  <c r="M13" i="43" s="1"/>
  <c r="K27" i="5"/>
  <c r="L12" i="43" s="1"/>
  <c r="L25" i="5"/>
  <c r="M12" i="42" s="1"/>
  <c r="M26" i="5"/>
  <c r="N13" i="42" s="1"/>
  <c r="T9" i="5"/>
  <c r="U10" i="5"/>
  <c r="Q15" i="5"/>
  <c r="R12" i="37" s="1"/>
  <c r="R16" i="5"/>
  <c r="S13" i="37" s="1"/>
  <c r="N24" i="5"/>
  <c r="O13" i="41" s="1"/>
  <c r="M23" i="5"/>
  <c r="N12" i="41" s="1"/>
  <c r="T12" i="5"/>
  <c r="S11" i="5"/>
  <c r="Q18" i="5"/>
  <c r="R13" i="38" s="1"/>
  <c r="P17" i="5"/>
  <c r="Q12" i="38" s="1"/>
  <c r="N21" i="5"/>
  <c r="O12" i="40" s="1"/>
  <c r="O22" i="5"/>
  <c r="P13" i="40" s="1"/>
  <c r="R13" i="5"/>
  <c r="S12" i="36" s="1"/>
  <c r="S14" i="5"/>
  <c r="T13" i="36" s="1"/>
  <c r="V5" i="5"/>
  <c r="W12" i="32" s="1"/>
  <c r="W6" i="5"/>
  <c r="X13" i="32" s="1"/>
  <c r="V13" i="34" l="1"/>
  <c r="U12" i="34"/>
  <c r="W13" i="33"/>
  <c r="V12" i="33"/>
  <c r="T12" i="35"/>
  <c r="U13" i="35"/>
  <c r="W12" i="3"/>
  <c r="X13" i="3"/>
  <c r="U12" i="5"/>
  <c r="T11" i="5"/>
  <c r="M28" i="5"/>
  <c r="N13" i="43" s="1"/>
  <c r="L27" i="5"/>
  <c r="M12" i="43" s="1"/>
  <c r="M25" i="5"/>
  <c r="N12" i="42" s="1"/>
  <c r="N26" i="5"/>
  <c r="O13" i="42" s="1"/>
  <c r="O24" i="5"/>
  <c r="P13" i="41" s="1"/>
  <c r="N23" i="5"/>
  <c r="O12" i="41" s="1"/>
  <c r="Q20" i="5"/>
  <c r="R13" i="39" s="1"/>
  <c r="P19" i="5"/>
  <c r="Q12" i="39" s="1"/>
  <c r="T14" i="5"/>
  <c r="U13" i="36" s="1"/>
  <c r="S13" i="5"/>
  <c r="T12" i="36" s="1"/>
  <c r="O21" i="5"/>
  <c r="P12" i="40" s="1"/>
  <c r="P22" i="5"/>
  <c r="Q13" i="40" s="1"/>
  <c r="V10" i="5"/>
  <c r="U9" i="5"/>
  <c r="X6" i="5"/>
  <c r="Y13" i="32" s="1"/>
  <c r="W5" i="5"/>
  <c r="X12" i="32" s="1"/>
  <c r="S16" i="5"/>
  <c r="T13" i="37" s="1"/>
  <c r="R15" i="5"/>
  <c r="S12" i="37" s="1"/>
  <c r="R18" i="5"/>
  <c r="S13" i="38" s="1"/>
  <c r="Q17" i="5"/>
  <c r="R12" i="38" s="1"/>
  <c r="W8" i="5"/>
  <c r="V7" i="5"/>
  <c r="U12" i="35" l="1"/>
  <c r="V13" i="35"/>
  <c r="W12" i="33"/>
  <c r="V12" i="34"/>
  <c r="X13" i="33"/>
  <c r="W13" i="34"/>
  <c r="X12" i="3"/>
  <c r="Y13" i="3"/>
  <c r="X8" i="5"/>
  <c r="W7" i="5"/>
  <c r="R17" i="5"/>
  <c r="S12" i="38" s="1"/>
  <c r="S18" i="5"/>
  <c r="T13" i="38" s="1"/>
  <c r="N25" i="5"/>
  <c r="O12" i="42" s="1"/>
  <c r="O26" i="5"/>
  <c r="P13" i="42" s="1"/>
  <c r="P24" i="5"/>
  <c r="Q13" i="41" s="1"/>
  <c r="O23" i="5"/>
  <c r="P12" i="41" s="1"/>
  <c r="T13" i="5"/>
  <c r="U12" i="36" s="1"/>
  <c r="U14" i="5"/>
  <c r="V13" i="36" s="1"/>
  <c r="M27" i="5"/>
  <c r="N12" i="43" s="1"/>
  <c r="N28" i="5"/>
  <c r="O13" i="43" s="1"/>
  <c r="W10" i="5"/>
  <c r="V9" i="5"/>
  <c r="S15" i="5"/>
  <c r="T12" i="37" s="1"/>
  <c r="T16" i="5"/>
  <c r="U13" i="37" s="1"/>
  <c r="P21" i="5"/>
  <c r="Q12" i="40" s="1"/>
  <c r="Q22" i="5"/>
  <c r="R13" i="40" s="1"/>
  <c r="Y6" i="5"/>
  <c r="Z13" i="32" s="1"/>
  <c r="X5" i="5"/>
  <c r="Y12" i="32" s="1"/>
  <c r="Q19" i="5"/>
  <c r="R12" i="39" s="1"/>
  <c r="R20" i="5"/>
  <c r="S13" i="39" s="1"/>
  <c r="V12" i="5"/>
  <c r="U11" i="5"/>
  <c r="W12" i="34" l="1"/>
  <c r="X12" i="33"/>
  <c r="X13" i="34"/>
  <c r="Y13" i="33"/>
  <c r="V12" i="35"/>
  <c r="W13" i="35"/>
  <c r="Y12" i="3"/>
  <c r="Z13" i="3"/>
  <c r="Q24" i="5"/>
  <c r="R13" i="41" s="1"/>
  <c r="P23" i="5"/>
  <c r="Q12" i="41" s="1"/>
  <c r="T15" i="5"/>
  <c r="U12" i="37" s="1"/>
  <c r="U16" i="5"/>
  <c r="V13" i="37" s="1"/>
  <c r="T18" i="5"/>
  <c r="U13" i="38" s="1"/>
  <c r="S17" i="5"/>
  <c r="T12" i="38" s="1"/>
  <c r="V11" i="5"/>
  <c r="W12" i="5"/>
  <c r="O25" i="5"/>
  <c r="P12" i="42" s="1"/>
  <c r="P26" i="5"/>
  <c r="Q13" i="42" s="1"/>
  <c r="N27" i="5"/>
  <c r="O12" i="43" s="1"/>
  <c r="O28" i="5"/>
  <c r="P13" i="43" s="1"/>
  <c r="Q21" i="5"/>
  <c r="R12" i="40" s="1"/>
  <c r="R22" i="5"/>
  <c r="S13" i="40" s="1"/>
  <c r="V14" i="5"/>
  <c r="W13" i="36" s="1"/>
  <c r="U13" i="5"/>
  <c r="V12" i="36" s="1"/>
  <c r="R19" i="5"/>
  <c r="S12" i="39" s="1"/>
  <c r="S20" i="5"/>
  <c r="T13" i="39" s="1"/>
  <c r="X10" i="5"/>
  <c r="W9" i="5"/>
  <c r="Z6" i="5"/>
  <c r="AA13" i="32" s="1"/>
  <c r="Y5" i="5"/>
  <c r="Z12" i="32" s="1"/>
  <c r="Y8" i="5"/>
  <c r="X7" i="5"/>
  <c r="X13" i="35" l="1"/>
  <c r="Y12" i="33"/>
  <c r="X12" i="34"/>
  <c r="Z13" i="33"/>
  <c r="Y13" i="34"/>
  <c r="W12" i="35"/>
  <c r="Z12" i="3"/>
  <c r="AA13" i="3"/>
  <c r="X12" i="5"/>
  <c r="W11" i="5"/>
  <c r="T17" i="5"/>
  <c r="U12" i="38" s="1"/>
  <c r="U18" i="5"/>
  <c r="V13" i="38" s="1"/>
  <c r="R21" i="5"/>
  <c r="S12" i="40" s="1"/>
  <c r="S22" i="5"/>
  <c r="T13" i="40" s="1"/>
  <c r="U15" i="5"/>
  <c r="V12" i="37" s="1"/>
  <c r="V16" i="5"/>
  <c r="W13" i="37" s="1"/>
  <c r="W14" i="5"/>
  <c r="X13" i="36" s="1"/>
  <c r="V13" i="5"/>
  <c r="W12" i="36" s="1"/>
  <c r="P28" i="5"/>
  <c r="Q13" i="43" s="1"/>
  <c r="O27" i="5"/>
  <c r="P12" i="43" s="1"/>
  <c r="Y10" i="5"/>
  <c r="X9" i="5"/>
  <c r="P25" i="5"/>
  <c r="Q12" i="42" s="1"/>
  <c r="Q26" i="5"/>
  <c r="R13" i="42" s="1"/>
  <c r="Y7" i="5"/>
  <c r="Z8" i="5"/>
  <c r="AA6" i="5"/>
  <c r="AB13" i="32" s="1"/>
  <c r="Z5" i="5"/>
  <c r="AA12" i="32" s="1"/>
  <c r="S19" i="5"/>
  <c r="T12" i="39" s="1"/>
  <c r="T20" i="5"/>
  <c r="U13" i="39" s="1"/>
  <c r="Q23" i="5"/>
  <c r="R12" i="41" s="1"/>
  <c r="R24" i="5"/>
  <c r="S13" i="41" s="1"/>
  <c r="Z12" i="33" l="1"/>
  <c r="Z13" i="34"/>
  <c r="Y13" i="35"/>
  <c r="AA13" i="33"/>
  <c r="Y12" i="34"/>
  <c r="X12" i="35"/>
  <c r="AA12" i="3"/>
  <c r="AB13" i="3"/>
  <c r="V15" i="5"/>
  <c r="W12" i="37" s="1"/>
  <c r="W16" i="5"/>
  <c r="X13" i="37" s="1"/>
  <c r="U17" i="5"/>
  <c r="V12" i="38" s="1"/>
  <c r="V18" i="5"/>
  <c r="W13" i="38" s="1"/>
  <c r="U20" i="5"/>
  <c r="V13" i="39" s="1"/>
  <c r="T19" i="5"/>
  <c r="U12" i="39" s="1"/>
  <c r="P27" i="5"/>
  <c r="Q12" i="43" s="1"/>
  <c r="Q28" i="5"/>
  <c r="R13" i="43" s="1"/>
  <c r="Q25" i="5"/>
  <c r="R12" i="42" s="1"/>
  <c r="R26" i="5"/>
  <c r="S13" i="42" s="1"/>
  <c r="Y9" i="5"/>
  <c r="Z10" i="5"/>
  <c r="AA8" i="5"/>
  <c r="Z7" i="5"/>
  <c r="S21" i="5"/>
  <c r="T12" i="40" s="1"/>
  <c r="T22" i="5"/>
  <c r="U13" i="40" s="1"/>
  <c r="AA5" i="5"/>
  <c r="AB12" i="32" s="1"/>
  <c r="AB6" i="5"/>
  <c r="AC13" i="32" s="1"/>
  <c r="S24" i="5"/>
  <c r="T13" i="41" s="1"/>
  <c r="R23" i="5"/>
  <c r="S12" i="41" s="1"/>
  <c r="X14" i="5"/>
  <c r="Y13" i="36" s="1"/>
  <c r="W13" i="5"/>
  <c r="X12" i="36" s="1"/>
  <c r="Y12" i="5"/>
  <c r="X11" i="5"/>
  <c r="AB13" i="33" l="1"/>
  <c r="AA12" i="33"/>
  <c r="Y12" i="35"/>
  <c r="AA13" i="34"/>
  <c r="Z13" i="35"/>
  <c r="Z12" i="34"/>
  <c r="AB12" i="3"/>
  <c r="AC13" i="3"/>
  <c r="Y11" i="5"/>
  <c r="Z12" i="5"/>
  <c r="T21" i="5"/>
  <c r="U12" i="40" s="1"/>
  <c r="U22" i="5"/>
  <c r="V13" i="40" s="1"/>
  <c r="S23" i="5"/>
  <c r="T12" i="41" s="1"/>
  <c r="T24" i="5"/>
  <c r="U13" i="41" s="1"/>
  <c r="Z9" i="5"/>
  <c r="AA10" i="5"/>
  <c r="Q27" i="5"/>
  <c r="R12" i="43" s="1"/>
  <c r="R28" i="5"/>
  <c r="S13" i="43" s="1"/>
  <c r="AA7" i="5"/>
  <c r="AB8" i="5"/>
  <c r="W18" i="5"/>
  <c r="X13" i="38" s="1"/>
  <c r="V17" i="5"/>
  <c r="W12" i="38" s="1"/>
  <c r="W15" i="5"/>
  <c r="X12" i="37" s="1"/>
  <c r="X16" i="5"/>
  <c r="Y13" i="37" s="1"/>
  <c r="Y14" i="5"/>
  <c r="Z13" i="36" s="1"/>
  <c r="X13" i="5"/>
  <c r="Y12" i="36" s="1"/>
  <c r="V20" i="5"/>
  <c r="W13" i="39" s="1"/>
  <c r="U19" i="5"/>
  <c r="V12" i="39" s="1"/>
  <c r="AC6" i="5"/>
  <c r="AD13" i="32" s="1"/>
  <c r="AB5" i="5"/>
  <c r="AC12" i="32" s="1"/>
  <c r="S26" i="5"/>
  <c r="T13" i="42" s="1"/>
  <c r="R25" i="5"/>
  <c r="S12" i="42" s="1"/>
  <c r="AA13" i="35" l="1"/>
  <c r="Z12" i="35"/>
  <c r="AC13" i="33"/>
  <c r="AB13" i="34"/>
  <c r="AB12" i="33"/>
  <c r="AA12" i="34"/>
  <c r="AC12" i="3"/>
  <c r="AD13" i="3"/>
  <c r="U24" i="5"/>
  <c r="V13" i="41" s="1"/>
  <c r="T23" i="5"/>
  <c r="U12" i="41" s="1"/>
  <c r="X18" i="5"/>
  <c r="Y13" i="38" s="1"/>
  <c r="W17" i="5"/>
  <c r="X12" i="38" s="1"/>
  <c r="S25" i="5"/>
  <c r="T12" i="42" s="1"/>
  <c r="T26" i="5"/>
  <c r="U13" i="42" s="1"/>
  <c r="AB7" i="5"/>
  <c r="AC8" i="5"/>
  <c r="X15" i="5"/>
  <c r="Y12" i="37" s="1"/>
  <c r="Y16" i="5"/>
  <c r="Z13" i="37" s="1"/>
  <c r="AC5" i="5"/>
  <c r="AD12" i="32" s="1"/>
  <c r="AD6" i="5"/>
  <c r="AE13" i="32" s="1"/>
  <c r="V19" i="5"/>
  <c r="W12" i="39" s="1"/>
  <c r="W20" i="5"/>
  <c r="X13" i="39" s="1"/>
  <c r="AA12" i="5"/>
  <c r="Z11" i="5"/>
  <c r="AA9" i="5"/>
  <c r="AB10" i="5"/>
  <c r="V22" i="5"/>
  <c r="W13" i="40" s="1"/>
  <c r="U21" i="5"/>
  <c r="V12" i="40" s="1"/>
  <c r="S28" i="5"/>
  <c r="T13" i="43" s="1"/>
  <c r="R27" i="5"/>
  <c r="S12" i="43" s="1"/>
  <c r="Y13" i="5"/>
  <c r="Z12" i="36" s="1"/>
  <c r="Z14" i="5"/>
  <c r="AA13" i="36" s="1"/>
  <c r="AB12" i="34" l="1"/>
  <c r="AA12" i="35"/>
  <c r="AD13" i="33"/>
  <c r="AC13" i="34"/>
  <c r="AB13" i="35"/>
  <c r="AC12" i="33"/>
  <c r="AD12" i="3"/>
  <c r="AE13" i="3"/>
  <c r="AB12" i="5"/>
  <c r="AA11" i="5"/>
  <c r="X20" i="5"/>
  <c r="Y13" i="39" s="1"/>
  <c r="W19" i="5"/>
  <c r="X12" i="39" s="1"/>
  <c r="AC7" i="5"/>
  <c r="AD8" i="5"/>
  <c r="AE6" i="5"/>
  <c r="AF13" i="32" s="1"/>
  <c r="AD5" i="5"/>
  <c r="AE12" i="32" s="1"/>
  <c r="W22" i="5"/>
  <c r="X13" i="40" s="1"/>
  <c r="V21" i="5"/>
  <c r="W12" i="40" s="1"/>
  <c r="T25" i="5"/>
  <c r="U12" i="42" s="1"/>
  <c r="U26" i="5"/>
  <c r="V13" i="42" s="1"/>
  <c r="Y15" i="5"/>
  <c r="Z12" i="37" s="1"/>
  <c r="Z16" i="5"/>
  <c r="AA13" i="37" s="1"/>
  <c r="T28" i="5"/>
  <c r="U13" i="43" s="1"/>
  <c r="S27" i="5"/>
  <c r="T12" i="43" s="1"/>
  <c r="AB9" i="5"/>
  <c r="AC10" i="5"/>
  <c r="Y18" i="5"/>
  <c r="Z13" i="38" s="1"/>
  <c r="X17" i="5"/>
  <c r="Y12" i="38" s="1"/>
  <c r="Z13" i="5"/>
  <c r="AA12" i="36" s="1"/>
  <c r="AA14" i="5"/>
  <c r="AB13" i="36" s="1"/>
  <c r="U23" i="5"/>
  <c r="V12" i="41" s="1"/>
  <c r="V24" i="5"/>
  <c r="W13" i="41" s="1"/>
  <c r="AE13" i="33" l="1"/>
  <c r="AC12" i="34"/>
  <c r="AD12" i="33"/>
  <c r="AC13" i="35"/>
  <c r="AD13" i="34"/>
  <c r="AB12" i="35"/>
  <c r="AE12" i="3"/>
  <c r="AF13" i="3"/>
  <c r="AA13" i="5"/>
  <c r="AB12" i="36" s="1"/>
  <c r="AB14" i="5"/>
  <c r="AC13" i="36" s="1"/>
  <c r="Z15" i="5"/>
  <c r="AA12" i="37" s="1"/>
  <c r="AA16" i="5"/>
  <c r="AB13" i="37" s="1"/>
  <c r="V26" i="5"/>
  <c r="W13" i="42" s="1"/>
  <c r="U25" i="5"/>
  <c r="V12" i="42" s="1"/>
  <c r="AF6" i="5"/>
  <c r="AG13" i="32" s="1"/>
  <c r="AE5" i="5"/>
  <c r="AF12" i="32" s="1"/>
  <c r="AD10" i="5"/>
  <c r="AC9" i="5"/>
  <c r="Y20" i="5"/>
  <c r="Z13" i="39" s="1"/>
  <c r="X19" i="5"/>
  <c r="Y12" i="39" s="1"/>
  <c r="T27" i="5"/>
  <c r="U12" i="43" s="1"/>
  <c r="U28" i="5"/>
  <c r="V13" i="43" s="1"/>
  <c r="Y17" i="5"/>
  <c r="Z12" i="38" s="1"/>
  <c r="Z18" i="5"/>
  <c r="AA13" i="38" s="1"/>
  <c r="W21" i="5"/>
  <c r="X12" i="40" s="1"/>
  <c r="X22" i="5"/>
  <c r="Y13" i="40" s="1"/>
  <c r="AD7" i="5"/>
  <c r="AE8" i="5"/>
  <c r="W24" i="5"/>
  <c r="X13" i="41" s="1"/>
  <c r="V23" i="5"/>
  <c r="W12" i="41" s="1"/>
  <c r="AC12" i="5"/>
  <c r="AB11" i="5"/>
  <c r="AE13" i="34" l="1"/>
  <c r="AF13" i="33"/>
  <c r="AD12" i="34"/>
  <c r="AC12" i="35"/>
  <c r="AD13" i="35"/>
  <c r="AE12" i="33"/>
  <c r="AF12" i="3"/>
  <c r="AG13" i="3"/>
  <c r="V28" i="5"/>
  <c r="W13" i="43" s="1"/>
  <c r="U27" i="5"/>
  <c r="V12" i="43" s="1"/>
  <c r="W26" i="5"/>
  <c r="X13" i="42" s="1"/>
  <c r="V25" i="5"/>
  <c r="W12" i="42" s="1"/>
  <c r="X24" i="5"/>
  <c r="Y13" i="41" s="1"/>
  <c r="W23" i="5"/>
  <c r="X12" i="41" s="1"/>
  <c r="AF8" i="5"/>
  <c r="AE7" i="5"/>
  <c r="Y22" i="5"/>
  <c r="Z13" i="40" s="1"/>
  <c r="X21" i="5"/>
  <c r="Y12" i="40" s="1"/>
  <c r="AA15" i="5"/>
  <c r="AB12" i="37" s="1"/>
  <c r="AB16" i="5"/>
  <c r="AC13" i="37" s="1"/>
  <c r="AC14" i="5"/>
  <c r="AD13" i="36" s="1"/>
  <c r="AB13" i="5"/>
  <c r="AC12" i="36" s="1"/>
  <c r="AD12" i="5"/>
  <c r="AC11" i="5"/>
  <c r="AF5" i="5"/>
  <c r="AG12" i="32" s="1"/>
  <c r="Z20" i="5"/>
  <c r="AA13" i="39" s="1"/>
  <c r="Y19" i="5"/>
  <c r="Z12" i="39" s="1"/>
  <c r="AE10" i="5"/>
  <c r="AD9" i="5"/>
  <c r="AA18" i="5"/>
  <c r="AB13" i="38" s="1"/>
  <c r="Z17" i="5"/>
  <c r="AA12" i="38" s="1"/>
  <c r="AE12" i="34" l="1"/>
  <c r="AF13" i="34"/>
  <c r="AD12" i="35"/>
  <c r="AF12" i="33"/>
  <c r="AE13" i="35"/>
  <c r="AG13" i="33"/>
  <c r="AG12" i="3"/>
  <c r="AF7" i="5"/>
  <c r="X23" i="5"/>
  <c r="Y12" i="41" s="1"/>
  <c r="Y24" i="5"/>
  <c r="Z13" i="41" s="1"/>
  <c r="AE12" i="5"/>
  <c r="AD11" i="5"/>
  <c r="AC16" i="5"/>
  <c r="AD13" i="37" s="1"/>
  <c r="AB15" i="5"/>
  <c r="AC12" i="37" s="1"/>
  <c r="AE9" i="5"/>
  <c r="AF10" i="5"/>
  <c r="AA17" i="5"/>
  <c r="AB12" i="38" s="1"/>
  <c r="AB18" i="5"/>
  <c r="AC13" i="38" s="1"/>
  <c r="AC13" i="5"/>
  <c r="AD12" i="36" s="1"/>
  <c r="AD14" i="5"/>
  <c r="AE13" i="36" s="1"/>
  <c r="AA20" i="5"/>
  <c r="AB13" i="39" s="1"/>
  <c r="Z19" i="5"/>
  <c r="AA12" i="39" s="1"/>
  <c r="W25" i="5"/>
  <c r="X12" i="42" s="1"/>
  <c r="X26" i="5"/>
  <c r="Y13" i="42" s="1"/>
  <c r="Z22" i="5"/>
  <c r="AA13" i="40" s="1"/>
  <c r="Y21" i="5"/>
  <c r="Z12" i="40" s="1"/>
  <c r="V27" i="5"/>
  <c r="W12" i="43" s="1"/>
  <c r="W28" i="5"/>
  <c r="X13" i="43" s="1"/>
  <c r="AF12" i="34" l="1"/>
  <c r="AF13" i="35"/>
  <c r="AG13" i="34"/>
  <c r="AE12" i="35"/>
  <c r="AG12" i="33"/>
  <c r="AF9" i="5"/>
  <c r="AD16" i="5"/>
  <c r="AE13" i="37" s="1"/>
  <c r="AC15" i="5"/>
  <c r="AD12" i="37" s="1"/>
  <c r="AE14" i="5"/>
  <c r="AF13" i="36" s="1"/>
  <c r="AD13" i="5"/>
  <c r="AE12" i="36" s="1"/>
  <c r="X25" i="5"/>
  <c r="Y12" i="42" s="1"/>
  <c r="Y26" i="5"/>
  <c r="Z13" i="42" s="1"/>
  <c r="AB20" i="5"/>
  <c r="AC13" i="39" s="1"/>
  <c r="AA19" i="5"/>
  <c r="AB12" i="39" s="1"/>
  <c r="AE11" i="5"/>
  <c r="AF12" i="5"/>
  <c r="AG13" i="35" s="1"/>
  <c r="Z24" i="5"/>
  <c r="AA13" i="41" s="1"/>
  <c r="Y23" i="5"/>
  <c r="Z12" i="41" s="1"/>
  <c r="X28" i="5"/>
  <c r="Y13" i="43" s="1"/>
  <c r="W27" i="5"/>
  <c r="X12" i="43" s="1"/>
  <c r="AB17" i="5"/>
  <c r="AC12" i="38" s="1"/>
  <c r="AC18" i="5"/>
  <c r="AD13" i="38" s="1"/>
  <c r="Z21" i="5"/>
  <c r="AA12" i="40" s="1"/>
  <c r="AA22" i="5"/>
  <c r="AB13" i="40" s="1"/>
  <c r="AF12" i="35" l="1"/>
  <c r="AG12" i="34"/>
  <c r="AF11" i="5"/>
  <c r="Z26" i="5"/>
  <c r="AA13" i="42" s="1"/>
  <c r="Y25" i="5"/>
  <c r="Z12" i="42" s="1"/>
  <c r="AD18" i="5"/>
  <c r="AE13" i="38" s="1"/>
  <c r="AC17" i="5"/>
  <c r="AD12" i="38" s="1"/>
  <c r="AC20" i="5"/>
  <c r="AD13" i="39" s="1"/>
  <c r="AB19" i="5"/>
  <c r="AC12" i="39" s="1"/>
  <c r="AA24" i="5"/>
  <c r="AB13" i="41" s="1"/>
  <c r="Z23" i="5"/>
  <c r="AA12" i="41" s="1"/>
  <c r="AE13" i="5"/>
  <c r="AF12" i="36" s="1"/>
  <c r="AF14" i="5"/>
  <c r="AG13" i="36" s="1"/>
  <c r="Y28" i="5"/>
  <c r="Z13" i="43" s="1"/>
  <c r="X27" i="5"/>
  <c r="Y12" i="43" s="1"/>
  <c r="AB22" i="5"/>
  <c r="AC13" i="40" s="1"/>
  <c r="AA21" i="5"/>
  <c r="AB12" i="40" s="1"/>
  <c r="AE16" i="5"/>
  <c r="AF13" i="37" s="1"/>
  <c r="AD15" i="5"/>
  <c r="AE12" i="37" s="1"/>
  <c r="AG12" i="35" l="1"/>
  <c r="AF13" i="5"/>
  <c r="AG12" i="36" s="1"/>
  <c r="AC19" i="5"/>
  <c r="AD12" i="39" s="1"/>
  <c r="AD20" i="5"/>
  <c r="AE13" i="39" s="1"/>
  <c r="AB24" i="5"/>
  <c r="AC13" i="41" s="1"/>
  <c r="AA23" i="5"/>
  <c r="AB12" i="41" s="1"/>
  <c r="AE18" i="5"/>
  <c r="AF13" i="38" s="1"/>
  <c r="AD17" i="5"/>
  <c r="AE12" i="38" s="1"/>
  <c r="AE15" i="5"/>
  <c r="AF12" i="37" s="1"/>
  <c r="AF16" i="5"/>
  <c r="AG13" i="37" s="1"/>
  <c r="AB21" i="5"/>
  <c r="AC12" i="40" s="1"/>
  <c r="AC22" i="5"/>
  <c r="AD13" i="40" s="1"/>
  <c r="Z28" i="5"/>
  <c r="AA13" i="43" s="1"/>
  <c r="Y27" i="5"/>
  <c r="Z12" i="43" s="1"/>
  <c r="AA26" i="5"/>
  <c r="AB13" i="42" s="1"/>
  <c r="Z25" i="5"/>
  <c r="AA12" i="42" s="1"/>
  <c r="AF15" i="5" l="1"/>
  <c r="AG12" i="37" s="1"/>
  <c r="Z27" i="5"/>
  <c r="AA12" i="43" s="1"/>
  <c r="AA28" i="5"/>
  <c r="AB13" i="43" s="1"/>
  <c r="AB26" i="5"/>
  <c r="AC13" i="42" s="1"/>
  <c r="AA25" i="5"/>
  <c r="AB12" i="42" s="1"/>
  <c r="AC21" i="5"/>
  <c r="AD12" i="40" s="1"/>
  <c r="AD22" i="5"/>
  <c r="AE13" i="40" s="1"/>
  <c r="AF18" i="5"/>
  <c r="AG13" i="38" s="1"/>
  <c r="AE17" i="5"/>
  <c r="AF12" i="38" s="1"/>
  <c r="AC24" i="5"/>
  <c r="AD13" i="41" s="1"/>
  <c r="AB23" i="5"/>
  <c r="AC12" i="41" s="1"/>
  <c r="AE20" i="5"/>
  <c r="AF13" i="39" s="1"/>
  <c r="AD19" i="5"/>
  <c r="AE12" i="39" s="1"/>
  <c r="AF17" i="5" l="1"/>
  <c r="AG12" i="38" s="1"/>
  <c r="AE22" i="5"/>
  <c r="AF13" i="40" s="1"/>
  <c r="AD21" i="5"/>
  <c r="AE12" i="40" s="1"/>
  <c r="AF20" i="5"/>
  <c r="AG13" i="39" s="1"/>
  <c r="AE19" i="5"/>
  <c r="AF12" i="39" s="1"/>
  <c r="AA27" i="5"/>
  <c r="AB12" i="43" s="1"/>
  <c r="AB28" i="5"/>
  <c r="AC13" i="43" s="1"/>
  <c r="AB25" i="5"/>
  <c r="AC12" i="42" s="1"/>
  <c r="AC26" i="5"/>
  <c r="AD13" i="42" s="1"/>
  <c r="AC23" i="5"/>
  <c r="AD12" i="41" s="1"/>
  <c r="AD24" i="5"/>
  <c r="AE13" i="41" s="1"/>
  <c r="AF19" i="5" l="1"/>
  <c r="AG12" i="39" s="1"/>
  <c r="AD26" i="5"/>
  <c r="AE13" i="42" s="1"/>
  <c r="AC25" i="5"/>
  <c r="AD12" i="42" s="1"/>
  <c r="AD23" i="5"/>
  <c r="AE12" i="41" s="1"/>
  <c r="AE24" i="5"/>
  <c r="AF13" i="41" s="1"/>
  <c r="AC28" i="5"/>
  <c r="AD13" i="43" s="1"/>
  <c r="AB27" i="5"/>
  <c r="AC12" i="43" s="1"/>
  <c r="AE21" i="5"/>
  <c r="AF12" i="40" s="1"/>
  <c r="AF22" i="5"/>
  <c r="AG13" i="40" s="1"/>
  <c r="AF21" i="5" l="1"/>
  <c r="AG12" i="40" s="1"/>
  <c r="AF24" i="5"/>
  <c r="AG13" i="41" s="1"/>
  <c r="AE23" i="5"/>
  <c r="AF12" i="41" s="1"/>
  <c r="AC27" i="5"/>
  <c r="AD12" i="43" s="1"/>
  <c r="AD28" i="5"/>
  <c r="AE13" i="43" s="1"/>
  <c r="AE26" i="5"/>
  <c r="AF13" i="42" s="1"/>
  <c r="AD25" i="5"/>
  <c r="AE12" i="42" s="1"/>
  <c r="AF23" i="5" l="1"/>
  <c r="AG12" i="41" s="1"/>
  <c r="AE28" i="5"/>
  <c r="AF13" i="43" s="1"/>
  <c r="AD27" i="5"/>
  <c r="AE12" i="43" s="1"/>
  <c r="AF26" i="5"/>
  <c r="AG13" i="42" s="1"/>
  <c r="AE25" i="5"/>
  <c r="AF12" i="42" s="1"/>
  <c r="AF25" i="5" l="1"/>
  <c r="AG12" i="42" s="1"/>
  <c r="AE27" i="5"/>
  <c r="AF12" i="43" s="1"/>
  <c r="AF28" i="5"/>
  <c r="AG13" i="43" s="1"/>
  <c r="AF27" i="5" l="1"/>
  <c r="AG12" i="43" s="1"/>
  <c r="AI15" i="3"/>
  <c r="C30" i="3"/>
  <c r="C32" i="3" s="1"/>
  <c r="C33" i="3" s="1"/>
  <c r="AH15" i="3"/>
  <c r="C30" i="31" l="1"/>
  <c r="C45" i="31" s="1"/>
  <c r="C70" i="31"/>
  <c r="C88" i="31"/>
  <c r="C100" i="31" s="1"/>
  <c r="C49" i="31"/>
  <c r="AI30" i="3"/>
  <c r="C64" i="31"/>
  <c r="O49" i="31"/>
  <c r="O30" i="31"/>
  <c r="AH30" i="3"/>
  <c r="C14" i="31" s="1"/>
  <c r="R100" i="31" l="1"/>
  <c r="R101" i="31" s="1"/>
  <c r="C101" i="31"/>
  <c r="C82" i="31"/>
  <c r="R70" i="31"/>
  <c r="P49" i="31"/>
  <c r="O64" i="31"/>
  <c r="P64" i="31" s="1"/>
  <c r="H14" i="31"/>
  <c r="I14" i="31" s="1"/>
  <c r="I26" i="31" s="1"/>
  <c r="E14" i="31"/>
  <c r="C26" i="31"/>
  <c r="H26" i="31" s="1"/>
  <c r="P30" i="31"/>
  <c r="P45" i="31" s="1"/>
  <c r="O45" i="31"/>
  <c r="O65" i="31"/>
  <c r="P65" i="31"/>
  <c r="R82" i="31" l="1"/>
  <c r="C83" i="31"/>
  <c r="R83" i="31" s="1"/>
  <c r="E26" i="31"/>
  <c r="F14" i="31"/>
  <c r="F26" i="31" s="1"/>
</calcChain>
</file>

<file path=xl/sharedStrings.xml><?xml version="1.0" encoding="utf-8"?>
<sst xmlns="http://schemas.openxmlformats.org/spreadsheetml/2006/main" count="609" uniqueCount="175">
  <si>
    <t>Please enter data in the yellow boxes only.</t>
  </si>
  <si>
    <t>Federal state</t>
  </si>
  <si>
    <t>Sachsen-Anhalt</t>
  </si>
  <si>
    <t>Year</t>
  </si>
  <si>
    <t>Beneficiary´s / third party's name</t>
  </si>
  <si>
    <t>Title of the action (Acronym)</t>
  </si>
  <si>
    <t>Grant Agreement No</t>
  </si>
  <si>
    <t>Person carrying out the work</t>
  </si>
  <si>
    <t>Type of personnel</t>
  </si>
  <si>
    <t>Start Date</t>
  </si>
  <si>
    <t>End Date</t>
  </si>
  <si>
    <t>Percentage</t>
  </si>
  <si>
    <t>hours/week</t>
  </si>
  <si>
    <t>Work Packages/Reference</t>
  </si>
  <si>
    <t>Start Month</t>
  </si>
  <si>
    <t>End Month</t>
  </si>
  <si>
    <t>WP 1</t>
  </si>
  <si>
    <t>WP 2</t>
  </si>
  <si>
    <t>WP 3</t>
  </si>
  <si>
    <t>WP 4</t>
  </si>
  <si>
    <t>WP 5</t>
  </si>
  <si>
    <t>WP 6</t>
  </si>
  <si>
    <t>WP 7</t>
  </si>
  <si>
    <t>WP 8</t>
  </si>
  <si>
    <t>WP 9</t>
  </si>
  <si>
    <t>WP 10</t>
  </si>
  <si>
    <t>WP 11</t>
  </si>
  <si>
    <t>WP 12</t>
  </si>
  <si>
    <t>WP 13</t>
  </si>
  <si>
    <t>WP 14</t>
  </si>
  <si>
    <t>WP 15</t>
  </si>
  <si>
    <t>Contact for support</t>
  </si>
  <si>
    <t>January</t>
  </si>
  <si>
    <t>Day</t>
  </si>
  <si>
    <t>Total</t>
  </si>
  <si>
    <t>Date</t>
  </si>
  <si>
    <t>Work Package/ Reference</t>
  </si>
  <si>
    <t>Total hours</t>
  </si>
  <si>
    <t>Short description of the activities carried out in this month:</t>
  </si>
  <si>
    <t>Jahr</t>
  </si>
  <si>
    <t>Feiertag</t>
  </si>
  <si>
    <t>Schleswig-Holstein</t>
  </si>
  <si>
    <t>Baden-Württemberg</t>
  </si>
  <si>
    <t>Bayern</t>
  </si>
  <si>
    <t>Berlin</t>
  </si>
  <si>
    <t>Brandenburg</t>
  </si>
  <si>
    <t>Bremen</t>
  </si>
  <si>
    <t>Hamburg</t>
  </si>
  <si>
    <t>Hessen</t>
  </si>
  <si>
    <t>Mecklenburg-Vorpommern</t>
  </si>
  <si>
    <t>Niedersachsen</t>
  </si>
  <si>
    <t>Nordrhein-Westfalen</t>
  </si>
  <si>
    <t>Rheinland-Pfalz</t>
  </si>
  <si>
    <t>Saarland</t>
  </si>
  <si>
    <t>Sachsen</t>
  </si>
  <si>
    <t>Thüringen</t>
  </si>
  <si>
    <t>Karfreitag</t>
  </si>
  <si>
    <t>Ostersonntag</t>
  </si>
  <si>
    <t>Ostermontag</t>
  </si>
  <si>
    <t>Christi Himmelfahrt</t>
  </si>
  <si>
    <t>Pfingstmontag</t>
  </si>
  <si>
    <t>Tag der Deutschen Einheit</t>
  </si>
  <si>
    <t>Neujahrstag</t>
  </si>
  <si>
    <t>Tag der Arbeit / 1. Mai</t>
  </si>
  <si>
    <t>Heiligabend</t>
  </si>
  <si>
    <t>1. Weihnachtstag</t>
  </si>
  <si>
    <t>2. Weihnachtstag</t>
  </si>
  <si>
    <t>Sylvester</t>
  </si>
  <si>
    <t>Reformationstag</t>
  </si>
  <si>
    <t>Heilige Drei Könige</t>
  </si>
  <si>
    <t>Fronleichnam</t>
  </si>
  <si>
    <t>Maria Himmelfahrt</t>
  </si>
  <si>
    <t>Allerheiligen</t>
  </si>
  <si>
    <t>Buß- und Bettag</t>
  </si>
  <si>
    <t>Frauentag</t>
  </si>
  <si>
    <t>zusätzliche Feiertage</t>
  </si>
  <si>
    <t>TIME RECORDING FOR A HORIZON EUROPE ACTION</t>
  </si>
  <si>
    <t>total days per month</t>
  </si>
  <si>
    <t>Total hours per month</t>
  </si>
  <si>
    <t>Date:</t>
  </si>
  <si>
    <r>
      <rPr>
        <b/>
        <sz val="10"/>
        <rFont val="Calibri"/>
        <family val="2"/>
        <scheme val="minor"/>
      </rPr>
      <t>Original</t>
    </r>
    <r>
      <rPr>
        <sz val="10"/>
        <rFont val="Calibri"/>
        <family val="2"/>
        <scheme val="minor"/>
      </rPr>
      <t xml:space="preserve"> signature of the person carrying out the work</t>
    </r>
  </si>
  <si>
    <r>
      <rPr>
        <b/>
        <sz val="10"/>
        <rFont val="Calibri"/>
        <family val="2"/>
        <scheme val="minor"/>
      </rPr>
      <t>Original</t>
    </r>
    <r>
      <rPr>
        <sz val="10"/>
        <rFont val="Calibri"/>
        <family val="2"/>
        <scheme val="minor"/>
      </rPr>
      <t xml:space="preserve"> signature of PI, Supervisor</t>
    </r>
  </si>
  <si>
    <t>Beneficiary´s / third party's name:</t>
  </si>
  <si>
    <t>Title of the action (Acronym):</t>
  </si>
  <si>
    <t>Month:</t>
  </si>
  <si>
    <t>Year:</t>
  </si>
  <si>
    <t>February</t>
  </si>
  <si>
    <t>July</t>
  </si>
  <si>
    <t>August</t>
  </si>
  <si>
    <t>March</t>
  </si>
  <si>
    <t>April</t>
  </si>
  <si>
    <t>May</t>
  </si>
  <si>
    <t>September</t>
  </si>
  <si>
    <t>October</t>
  </si>
  <si>
    <t>November</t>
  </si>
  <si>
    <t>December</t>
  </si>
  <si>
    <t>Please write hours and minutes as decimal numbers, for example: 2,5 (= 2 h and 30 min) or 6,25 (= 6 h and 15 min).</t>
  </si>
  <si>
    <t xml:space="preserve">days/month (1 FTE) = </t>
  </si>
  <si>
    <t>FTE= full time equivalent</t>
  </si>
  <si>
    <t>Months</t>
  </si>
  <si>
    <t>June</t>
  </si>
  <si>
    <t>Sum</t>
  </si>
  <si>
    <t xml:space="preserve">Sum </t>
  </si>
  <si>
    <t>Month</t>
  </si>
  <si>
    <t xml:space="preserve">Days per month 
</t>
  </si>
  <si>
    <t xml:space="preserve">PM per month 
</t>
  </si>
  <si>
    <t xml:space="preserve">PM per month
</t>
  </si>
  <si>
    <t>TIME SHEETS - WHY?</t>
  </si>
  <si>
    <t>To comply with these requirements, every employee paid from an EU grant needs to maintain monthly time records.</t>
  </si>
  <si>
    <t>TIME SHEETS - HOW?</t>
  </si>
  <si>
    <t>Step 1:</t>
  </si>
  <si>
    <t>Please read these instructions and confirm that you have done so in the Excel sheet 'Start Data'.</t>
  </si>
  <si>
    <t xml:space="preserve">Step 2:   </t>
  </si>
  <si>
    <t>Step 3:</t>
  </si>
  <si>
    <t>Select the Excel sheet for the current month and fill in your working time for each Work Package. Please observe the general working time requirements (e.g. work days Monday to Friday, ≤ 10 hours per day).</t>
  </si>
  <si>
    <t>Please fill in a short description of the activities carried out in this month.</t>
  </si>
  <si>
    <t>TIME SHEETS - WHEN?</t>
  </si>
  <si>
    <t>▪  Please fill in the time sheets timely on a regular basis.</t>
  </si>
  <si>
    <t>▪  Print out each month individually on a separate sheet of paper.</t>
  </si>
  <si>
    <t>▪  The time sheets have to signed and dated by the person carrying out the work and the respective PI / supervisor on a monthly basis.</t>
  </si>
  <si>
    <t>▪  Send both the paper and electronic versions at the latest every three months to your administration.</t>
  </si>
  <si>
    <t>QUESTIONS?   PLEASE CONTACT YOUR ADMINISTRATION!</t>
  </si>
  <si>
    <t>Step 5:</t>
  </si>
  <si>
    <t>The person working in the action has acknowledged the SERVICES SPECIFIC PRIVACY STATEMENT on grant management and agrees to the processing and storage of personal data according to EU and national law on data protection and, in case of an external audit, to provide auditors with his/her employment contract upon request by signing the monthly Time Sheet.</t>
  </si>
  <si>
    <t>Person carrying out the work:</t>
  </si>
  <si>
    <t>Grant Agreement No.:</t>
  </si>
  <si>
    <t>Type of personnel:</t>
  </si>
  <si>
    <t>Name of the PI, Supervisor:</t>
  </si>
  <si>
    <t>Name of the PI, Superior</t>
  </si>
  <si>
    <t>Percentage/month work on action</t>
  </si>
  <si>
    <t xml:space="preserve">expected hours/month accord. to Percentage </t>
  </si>
  <si>
    <t>Name of the PI, Supererior:</t>
  </si>
  <si>
    <t>Employers and Student Helpers (7,84 h/day)</t>
  </si>
  <si>
    <t>Worked hours on the action per month</t>
  </si>
  <si>
    <t>expected hours/month accord. to Percentage</t>
  </si>
  <si>
    <r>
      <t xml:space="preserve">Working contract 
</t>
    </r>
    <r>
      <rPr>
        <b/>
        <sz val="11"/>
        <color rgb="FFFF0000"/>
        <rFont val="Calibri"/>
        <family val="2"/>
        <scheme val="minor"/>
      </rPr>
      <t>at UBremen</t>
    </r>
  </si>
  <si>
    <r>
      <t xml:space="preserve">Contractory work
</t>
    </r>
    <r>
      <rPr>
        <b/>
        <sz val="11"/>
        <color rgb="FFFF0000"/>
        <rFont val="Calibri"/>
        <family val="2"/>
        <scheme val="minor"/>
      </rPr>
      <t>on the action</t>
    </r>
  </si>
  <si>
    <t>day equivalent per month (FTE)</t>
  </si>
  <si>
    <t>NB:</t>
  </si>
  <si>
    <t xml:space="preserve">The conversion of hours worked per day into daily equivalents  is based on 7,84 hours per working day for employees and student helpers working full time (or corresponding pro-rata for persons working part time). (For civil servants it is based on 8,0 hours per working days.). 
This corresponds to 143 hours/month or 17.91 days/month to work in case of full-time employment (or corresponding pro-rata for persons working part time).
</t>
  </si>
  <si>
    <t>Sum days per WP</t>
  </si>
  <si>
    <t>Sum PM per WP</t>
  </si>
  <si>
    <t>involvement</t>
  </si>
  <si>
    <t>Project Start Date [dd.mm.yyyy]</t>
  </si>
  <si>
    <t>Project End Date [dd.mm.yyyy]</t>
  </si>
  <si>
    <r>
      <rPr>
        <sz val="9"/>
        <color rgb="FFFF0000"/>
        <rFont val="Calibri"/>
        <family val="2"/>
        <scheme val="minor"/>
      </rPr>
      <t xml:space="preserve">Please confirm that you have read the instructions, by choosing "Yes" from the dropdown. </t>
    </r>
    <r>
      <rPr>
        <b/>
        <sz val="9"/>
        <color rgb="FFFF0000"/>
        <rFont val="Calibri"/>
        <family val="2"/>
        <scheme val="minor"/>
      </rPr>
      <t xml:space="preserve">     </t>
    </r>
  </si>
  <si>
    <t xml:space="preserve">Please confirm </t>
  </si>
  <si>
    <t>day equivalent in FTE (in hours)*</t>
  </si>
  <si>
    <r>
      <t xml:space="preserve">Working contract 
</t>
    </r>
    <r>
      <rPr>
        <i/>
        <sz val="11"/>
        <color theme="1"/>
        <rFont val="Calibri"/>
        <family val="2"/>
        <scheme val="minor"/>
      </rPr>
      <t>(For student assistants the hours per week and day equivalents have to be calculated.)</t>
    </r>
  </si>
  <si>
    <t xml:space="preserve">Duration </t>
  </si>
  <si>
    <t xml:space="preserve">Please fill in for vacation, illness and other absences. Please bear in mind that business trips are working time and not absences. </t>
  </si>
  <si>
    <t>Please mark the corresponding days with an "X". On weekends and public holidays these cells should be left blank.</t>
  </si>
  <si>
    <t>as of 01/2026</t>
  </si>
  <si>
    <t xml:space="preserve">In Horizon Europe actual cost projects a reliable time recording system is required in order to claim the reimbursement of personnel costs to the EU. These costs have to be calculated using a daily rate, which is based on an average number of day-equivalents. The average number of day-equivalents for a full time employee corresponds to 215 days per calendar year. </t>
  </si>
  <si>
    <t>Please choose in cell B11 your staff category under the dropdown menu "Type of personnel". If needed, the staff categories denomination can be changed in the sheet "Type of personnel".</t>
  </si>
  <si>
    <t>Step 5a:</t>
  </si>
  <si>
    <t>Step 5b:</t>
  </si>
  <si>
    <t xml:space="preserve">Step 4: </t>
  </si>
  <si>
    <r>
      <rPr>
        <b/>
        <u/>
        <sz val="11"/>
        <color theme="1"/>
        <rFont val="Calibri"/>
        <family val="2"/>
        <scheme val="minor"/>
      </rPr>
      <t>Nota bene:</t>
    </r>
    <r>
      <rPr>
        <sz val="11"/>
        <color theme="1"/>
        <rFont val="Calibri"/>
        <scheme val="minor"/>
      </rPr>
      <t xml:space="preserve"> for further guidance please check the sheet 'Example'.</t>
    </r>
  </si>
  <si>
    <t>▪  Wet signatures are needed; digital or scanned signatures are not allowed.</t>
  </si>
  <si>
    <t>Change Format Time Recording</t>
  </si>
  <si>
    <r>
      <t>To change the time recording from decimal places to hours and minutes, this formatting</t>
    </r>
    <r>
      <rPr>
        <sz val="11"/>
        <color rgb="FFFF0000"/>
        <rFont val="Calibri"/>
        <family val="2"/>
        <scheme val="minor"/>
      </rPr>
      <t xml:space="preserve"> [hh];mm</t>
    </r>
    <r>
      <rPr>
        <sz val="11"/>
        <color theme="1"/>
        <rFont val="Calibri"/>
        <family val="2"/>
        <scheme val="minor"/>
      </rPr>
      <t xml:space="preserve"> must be entered manually in the following cells: 
Start Data:                B17; E20-24
Monthly Sheets:    B-AG13-36; AG37-38
Total:                         O6; B-N12-14; D39-44; F39-44</t>
    </r>
  </si>
  <si>
    <t>Total absences</t>
  </si>
  <si>
    <t>x</t>
  </si>
  <si>
    <r>
      <t xml:space="preserve">total </t>
    </r>
    <r>
      <rPr>
        <b/>
        <u/>
        <sz val="14"/>
        <color theme="1"/>
        <rFont val="Calibri"/>
        <family val="2"/>
      </rPr>
      <t>hours</t>
    </r>
    <r>
      <rPr>
        <b/>
        <sz val="14"/>
        <color theme="1"/>
        <rFont val="Calibri"/>
        <family val="2"/>
      </rPr>
      <t xml:space="preserve"> per month per WP / total PM per WP</t>
    </r>
  </si>
  <si>
    <r>
      <t xml:space="preserve">total </t>
    </r>
    <r>
      <rPr>
        <b/>
        <u/>
        <sz val="14"/>
        <color theme="1"/>
        <rFont val="Calibri"/>
        <family val="2"/>
      </rPr>
      <t>days</t>
    </r>
    <r>
      <rPr>
        <b/>
        <sz val="14"/>
        <color theme="1"/>
        <rFont val="Calibri"/>
        <family val="2"/>
      </rPr>
      <t xml:space="preserve"> per month per WP / total PM per WP</t>
    </r>
  </si>
  <si>
    <t>Sum hours per WP</t>
  </si>
  <si>
    <t>day equivalent in FTE (in hours)</t>
  </si>
  <si>
    <t>Please fill in for vacation, illness and other absences. Please bear in mind that business trips are working time and not absences. 
Please mark the corresponding days with an "x". On weekends and public holidays these cells should be left blank.</t>
  </si>
  <si>
    <t>Please fill in the missing data (yellow cells) in the Excel sheet 'Start Data'.
Mark your institution´s involvement in the specific Work Packages with an "x".</t>
  </si>
  <si>
    <t>*Please calculate based on the standard weekly hours at UBremen, i.e. 7,84 h for employees or 8,0 h for civil servants.</t>
  </si>
  <si>
    <t>Civil servants (8,0 h/day)</t>
  </si>
  <si>
    <t>Info</t>
  </si>
  <si>
    <t xml:space="preserve">             </t>
  </si>
  <si>
    <t>HEU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</si>
</sst>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
    <numFmt numFmtId="165" formatCode="d/m;@"/>
    <numFmt numFmtId="166" formatCode="[$-809]ddd"/>
    <numFmt numFmtId="167" formatCode="mmm"/>
    <numFmt numFmtId="168" formatCode="ddd"/>
    <numFmt numFmtId="169" formatCode="0.000"/>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name val="Arial"/>
      <family val="2"/>
    </font>
    <font>
      <sz val="11"/>
      <name val="Arial"/>
      <family val="2"/>
    </font>
    <font>
      <b/>
      <sz val="11"/>
      <color theme="1"/>
      <name val="Arial"/>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name val="Calibri"/>
      <family val="2"/>
    </font>
    <font>
      <sz val="10"/>
      <name val="Calibri"/>
      <family val="2"/>
      <scheme val="minor"/>
    </font>
    <font>
      <b/>
      <sz val="10"/>
      <name val="Calibri"/>
      <family val="2"/>
      <scheme val="minor"/>
    </font>
    <font>
      <sz val="12"/>
      <color theme="1"/>
      <name val="Calibri"/>
      <family val="2"/>
      <scheme val="minor"/>
    </font>
    <font>
      <b/>
      <sz val="12"/>
      <color theme="1"/>
      <name val="Calibri"/>
      <family val="2"/>
      <scheme val="minor"/>
    </font>
    <font>
      <sz val="12"/>
      <name val="Calibri"/>
      <family val="2"/>
      <scheme val="minor"/>
    </font>
    <font>
      <sz val="18"/>
      <name val="Calibri"/>
      <family val="2"/>
      <scheme val="minor"/>
    </font>
    <font>
      <sz val="11"/>
      <name val="Arial"/>
      <family val="2"/>
    </font>
    <font>
      <sz val="8"/>
      <color theme="1"/>
      <name val="Arial"/>
      <family val="2"/>
    </font>
    <font>
      <sz val="11"/>
      <color theme="1"/>
      <name val="Arial"/>
      <family val="2"/>
    </font>
    <font>
      <b/>
      <sz val="9"/>
      <color rgb="FFFF0000"/>
      <name val="Arial"/>
      <family val="2"/>
    </font>
    <font>
      <sz val="11"/>
      <color rgb="FFFF0000"/>
      <name val="Calibri"/>
      <family val="2"/>
      <scheme val="minor"/>
    </font>
    <font>
      <sz val="11"/>
      <color theme="1"/>
      <name val="Calibri"/>
      <family val="2"/>
    </font>
    <font>
      <b/>
      <sz val="11"/>
      <color rgb="FF000000"/>
      <name val="Calibri"/>
      <family val="2"/>
    </font>
    <font>
      <b/>
      <sz val="16"/>
      <color rgb="FF000000"/>
      <name val="Calibri"/>
      <family val="2"/>
    </font>
    <font>
      <sz val="16"/>
      <color theme="1"/>
      <name val="Calibri"/>
      <family val="2"/>
      <scheme val="minor"/>
    </font>
    <font>
      <b/>
      <i/>
      <sz val="11"/>
      <color rgb="FF000000"/>
      <name val="Calibri"/>
      <family val="2"/>
    </font>
    <font>
      <b/>
      <i/>
      <sz val="11"/>
      <color theme="1"/>
      <name val="Calibri"/>
      <family val="2"/>
    </font>
    <font>
      <b/>
      <sz val="14"/>
      <color rgb="FFFF0000"/>
      <name val="Calibri"/>
      <family val="2"/>
      <scheme val="minor"/>
    </font>
    <font>
      <b/>
      <sz val="14"/>
      <color theme="1"/>
      <name val="Calibri"/>
      <family val="2"/>
    </font>
    <font>
      <b/>
      <sz val="14"/>
      <color theme="0"/>
      <name val="Calibri"/>
      <family val="2"/>
      <scheme val="minor"/>
    </font>
    <font>
      <b/>
      <sz val="11"/>
      <color theme="1"/>
      <name val="Calibri"/>
      <family val="2"/>
    </font>
    <font>
      <b/>
      <sz val="11"/>
      <color rgb="FFFF0000"/>
      <name val="Calibri"/>
      <family val="2"/>
      <scheme val="minor"/>
    </font>
    <font>
      <b/>
      <sz val="11"/>
      <name val="Calibri"/>
      <family val="2"/>
    </font>
    <font>
      <b/>
      <i/>
      <sz val="11"/>
      <name val="Calibri"/>
      <family val="2"/>
    </font>
    <font>
      <b/>
      <sz val="11"/>
      <color rgb="FFFF0000"/>
      <name val="Arial"/>
      <family val="2"/>
    </font>
    <font>
      <sz val="11"/>
      <color indexed="2"/>
      <name val="Calibri"/>
      <family val="2"/>
      <scheme val="minor"/>
    </font>
    <font>
      <sz val="11"/>
      <name val="Calibri"/>
      <family val="2"/>
      <scheme val="minor"/>
    </font>
    <font>
      <sz val="9"/>
      <color rgb="FFFF0000"/>
      <name val="Calibri"/>
      <family val="2"/>
      <scheme val="minor"/>
    </font>
    <font>
      <b/>
      <sz val="9"/>
      <color rgb="FFFF0000"/>
      <name val="Calibri"/>
      <family val="2"/>
      <scheme val="minor"/>
    </font>
    <font>
      <i/>
      <sz val="11"/>
      <color theme="1"/>
      <name val="Calibri"/>
      <family val="2"/>
      <scheme val="minor"/>
    </font>
    <font>
      <sz val="11"/>
      <color rgb="FFFFFFFF"/>
      <name val="Calibri"/>
      <family val="2"/>
      <scheme val="minor"/>
    </font>
    <font>
      <b/>
      <u/>
      <sz val="11"/>
      <color theme="1"/>
      <name val="Calibri"/>
      <family val="2"/>
      <scheme val="minor"/>
    </font>
    <font>
      <b/>
      <sz val="11"/>
      <name val="Calibri"/>
      <family val="2"/>
      <scheme val="minor"/>
    </font>
    <font>
      <b/>
      <u/>
      <sz val="14"/>
      <color theme="1"/>
      <name val="Calibri"/>
      <family val="2"/>
    </font>
    <font>
      <b/>
      <sz val="10"/>
      <color rgb="FFFF0000"/>
      <name val="Calibri"/>
      <family val="2"/>
      <scheme val="minor"/>
    </font>
    <font>
      <sz val="9"/>
      <color theme="1"/>
      <name val="Calibri"/>
      <family val="2"/>
      <scheme val="minor"/>
    </font>
    <font>
      <b/>
      <sz val="10"/>
      <color rgb="FF000000"/>
      <name val="Calibri"/>
      <family val="2"/>
    </font>
  </fonts>
  <fills count="21">
    <fill>
      <patternFill patternType="none"/>
    </fill>
    <fill>
      <patternFill patternType="gray125"/>
    </fill>
    <fill>
      <patternFill patternType="solid">
        <fgColor indexed="26"/>
        <bgColor indexed="26"/>
      </patternFill>
    </fill>
    <fill>
      <patternFill patternType="solid">
        <fgColor indexed="65"/>
      </patternFill>
    </fill>
    <fill>
      <patternFill patternType="solid">
        <fgColor theme="9" tint="0.79998168889431442"/>
        <bgColor theme="9" tint="0.79998168889431442"/>
      </patternFill>
    </fill>
    <fill>
      <patternFill patternType="solid">
        <fgColor rgb="FFFFF2CC"/>
        <bgColor rgb="FFFFF2CC"/>
      </patternFill>
    </fill>
    <fill>
      <patternFill patternType="solid">
        <fgColor theme="5" tint="0.39997558519241921"/>
        <bgColor indexed="64"/>
      </patternFill>
    </fill>
    <fill>
      <patternFill patternType="solid">
        <fgColor theme="0" tint="-0.14999847407452621"/>
        <bgColor rgb="FF000000"/>
      </patternFill>
    </fill>
    <fill>
      <patternFill patternType="solid">
        <fgColor theme="4"/>
        <bgColor theme="4"/>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theme="8" tint="0.39997558519241921"/>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9847407452621"/>
        <bgColor indexed="26"/>
      </patternFill>
    </fill>
    <fill>
      <patternFill patternType="solid">
        <fgColor indexed="26"/>
        <bgColor rgb="FFFFFFCC"/>
      </patternFill>
    </fill>
    <fill>
      <patternFill patternType="solid">
        <fgColor theme="2" tint="-9.9978637043366805E-2"/>
        <bgColor theme="4"/>
      </patternFill>
    </fill>
    <fill>
      <patternFill patternType="solid">
        <fgColor rgb="FFFFFFCC"/>
        <bgColor indexed="64"/>
      </patternFill>
    </fill>
    <fill>
      <patternFill patternType="solid">
        <fgColor rgb="FFD9E1F2"/>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auto="1"/>
      </right>
      <top style="thin">
        <color auto="1"/>
      </top>
      <bottom style="thin">
        <color auto="1"/>
      </bottom>
      <diagonal/>
    </border>
    <border>
      <left style="thin">
        <color auto="1"/>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medium">
        <color indexed="64"/>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9" fontId="19" fillId="0" borderId="0" applyFont="0" applyFill="0" applyBorder="0" applyProtection="0"/>
    <xf numFmtId="0" fontId="4" fillId="0" borderId="0"/>
  </cellStyleXfs>
  <cellXfs count="410">
    <xf numFmtId="0" fontId="0" fillId="0" borderId="0" xfId="0"/>
    <xf numFmtId="0" fontId="14" fillId="0" borderId="0" xfId="0" applyFont="1"/>
    <xf numFmtId="0" fontId="16" fillId="3" borderId="0" xfId="0" applyFont="1" applyFill="1" applyAlignment="1">
      <alignment vertical="center" wrapText="1"/>
    </xf>
    <xf numFmtId="0" fontId="15" fillId="0" borderId="9" xfId="0" applyFont="1" applyBorder="1" applyAlignment="1">
      <alignment vertical="center" wrapText="1"/>
    </xf>
    <xf numFmtId="0" fontId="17" fillId="3" borderId="1" xfId="0" applyFont="1" applyFill="1" applyBorder="1" applyAlignment="1">
      <alignment horizontal="left" vertical="center" wrapText="1"/>
    </xf>
    <xf numFmtId="14" fontId="17" fillId="0" borderId="1" xfId="0" applyNumberFormat="1" applyFont="1" applyBorder="1"/>
    <xf numFmtId="0" fontId="14" fillId="0" borderId="1" xfId="0" applyFont="1" applyBorder="1" applyAlignment="1">
      <alignment horizontal="left"/>
    </xf>
    <xf numFmtId="0" fontId="17" fillId="4" borderId="1" xfId="0" applyFont="1" applyFill="1" applyBorder="1" applyAlignment="1">
      <alignment horizontal="left" vertical="center" wrapText="1"/>
    </xf>
    <xf numFmtId="0" fontId="17" fillId="4" borderId="1" xfId="0" applyFont="1" applyFill="1" applyBorder="1"/>
    <xf numFmtId="0" fontId="14" fillId="0" borderId="1" xfId="0" applyFont="1" applyBorder="1"/>
    <xf numFmtId="14" fontId="14" fillId="0" borderId="1" xfId="0" applyNumberFormat="1" applyFont="1" applyBorder="1"/>
    <xf numFmtId="0" fontId="14" fillId="4" borderId="1" xfId="0" applyFont="1" applyFill="1" applyBorder="1"/>
    <xf numFmtId="14" fontId="14" fillId="0" borderId="0" xfId="0" applyNumberFormat="1" applyFont="1"/>
    <xf numFmtId="0" fontId="14" fillId="5" borderId="1" xfId="0" applyFont="1" applyFill="1" applyBorder="1"/>
    <xf numFmtId="14" fontId="14" fillId="5" borderId="1" xfId="0" applyNumberFormat="1" applyFont="1" applyFill="1" applyBorder="1"/>
    <xf numFmtId="0" fontId="18" fillId="0" borderId="0" xfId="0" applyFont="1"/>
    <xf numFmtId="0" fontId="0" fillId="0" borderId="0" xfId="0" applyProtection="1">
      <protection locked="0"/>
    </xf>
    <xf numFmtId="0" fontId="0" fillId="0" borderId="0" xfId="0" applyAlignment="1" applyProtection="1">
      <alignment vertical="center"/>
      <protection locked="0"/>
    </xf>
    <xf numFmtId="0" fontId="22" fillId="0" borderId="0" xfId="0" applyFont="1" applyProtection="1">
      <protection locked="0"/>
    </xf>
    <xf numFmtId="166" fontId="10" fillId="0" borderId="1" xfId="0" applyNumberFormat="1" applyFont="1" applyBorder="1" applyAlignment="1">
      <alignment horizontal="center"/>
    </xf>
    <xf numFmtId="165" fontId="10" fillId="0" borderId="1" xfId="0" applyNumberFormat="1" applyFont="1" applyBorder="1" applyAlignment="1">
      <alignment horizontal="center"/>
    </xf>
    <xf numFmtId="166" fontId="10" fillId="0" borderId="0" xfId="0" applyNumberFormat="1" applyFont="1" applyAlignment="1">
      <alignment horizontal="center"/>
    </xf>
    <xf numFmtId="165" fontId="10" fillId="0" borderId="0" xfId="0" applyNumberFormat="1" applyFont="1" applyAlignment="1">
      <alignment horizontal="center"/>
    </xf>
    <xf numFmtId="168" fontId="10" fillId="0" borderId="0" xfId="0" applyNumberFormat="1" applyFont="1" applyAlignment="1">
      <alignment horizontal="center"/>
    </xf>
    <xf numFmtId="0" fontId="21" fillId="0" borderId="19" xfId="0" applyFont="1" applyBorder="1" applyAlignment="1" applyProtection="1">
      <alignment horizontal="left" wrapText="1"/>
    </xf>
    <xf numFmtId="0" fontId="24" fillId="0" borderId="19" xfId="0" applyFont="1" applyBorder="1" applyAlignment="1" applyProtection="1">
      <alignment vertical="center"/>
    </xf>
    <xf numFmtId="0" fontId="12" fillId="0" borderId="0" xfId="0" applyFont="1" applyProtection="1"/>
    <xf numFmtId="0" fontId="12" fillId="0" borderId="0" xfId="0" applyFont="1" applyAlignment="1" applyProtection="1">
      <alignment wrapText="1"/>
    </xf>
    <xf numFmtId="14" fontId="12" fillId="0" borderId="1" xfId="0" applyNumberFormat="1" applyFont="1" applyBorder="1" applyProtection="1"/>
    <xf numFmtId="2" fontId="22" fillId="0" borderId="1" xfId="0" applyNumberFormat="1" applyFont="1" applyBorder="1" applyAlignment="1" applyProtection="1">
      <alignment horizontal="center"/>
    </xf>
    <xf numFmtId="0" fontId="10" fillId="0" borderId="1" xfId="0" applyFont="1" applyBorder="1" applyAlignment="1" applyProtection="1">
      <alignment horizontal="center"/>
    </xf>
    <xf numFmtId="14" fontId="24" fillId="0" borderId="1" xfId="0" applyNumberFormat="1" applyFont="1" applyBorder="1" applyAlignment="1" applyProtection="1">
      <alignment horizontal="center" vertical="center"/>
    </xf>
    <xf numFmtId="10" fontId="24" fillId="0" borderId="1" xfId="0" applyNumberFormat="1" applyFont="1" applyBorder="1" applyAlignment="1" applyProtection="1">
      <alignment horizontal="center" vertical="center"/>
    </xf>
    <xf numFmtId="0" fontId="14" fillId="0" borderId="0" xfId="0" applyFont="1" applyProtection="1">
      <protection locked="0"/>
    </xf>
    <xf numFmtId="0" fontId="15" fillId="0" borderId="0" xfId="0" applyFont="1" applyProtection="1">
      <protection locked="0"/>
    </xf>
    <xf numFmtId="0" fontId="20" fillId="0" borderId="0" xfId="0" applyFont="1" applyAlignment="1" applyProtection="1">
      <alignment wrapText="1"/>
      <protection locked="0"/>
    </xf>
    <xf numFmtId="0" fontId="20" fillId="0" borderId="0" xfId="0" applyFont="1" applyAlignment="1" applyProtection="1">
      <alignment vertical="center"/>
      <protection locked="0"/>
    </xf>
    <xf numFmtId="0" fontId="33" fillId="0" borderId="16" xfId="0" applyFont="1" applyBorder="1" applyProtection="1">
      <protection locked="0"/>
    </xf>
    <xf numFmtId="0" fontId="32" fillId="0" borderId="0" xfId="0" applyFont="1" applyProtection="1">
      <protection locked="0"/>
    </xf>
    <xf numFmtId="0" fontId="0" fillId="0" borderId="17" xfId="0" applyBorder="1" applyAlignment="1" applyProtection="1">
      <alignment wrapText="1"/>
      <protection locked="0"/>
    </xf>
    <xf numFmtId="169" fontId="23" fillId="0" borderId="0" xfId="0" applyNumberFormat="1" applyFont="1" applyAlignment="1" applyProtection="1">
      <alignment horizontal="center" vertical="top" wrapText="1"/>
      <protection locked="0"/>
    </xf>
    <xf numFmtId="16" fontId="24" fillId="0" borderId="1" xfId="0" applyNumberFormat="1" applyFont="1" applyBorder="1" applyAlignment="1" applyProtection="1">
      <alignment horizontal="center"/>
      <protection locked="0"/>
    </xf>
    <xf numFmtId="0" fontId="24" fillId="0" borderId="1" xfId="0" applyFont="1" applyBorder="1" applyAlignment="1" applyProtection="1">
      <alignment vertical="center"/>
      <protection locked="0"/>
    </xf>
    <xf numFmtId="0" fontId="22" fillId="0" borderId="16" xfId="0" applyFont="1" applyBorder="1" applyProtection="1">
      <protection locked="0"/>
    </xf>
    <xf numFmtId="0" fontId="22" fillId="0" borderId="17" xfId="0" applyFont="1" applyBorder="1" applyProtection="1">
      <protection locked="0"/>
    </xf>
    <xf numFmtId="0" fontId="24" fillId="2" borderId="26" xfId="0" applyFont="1" applyFill="1" applyBorder="1" applyAlignment="1" applyProtection="1">
      <alignment horizontal="left" vertical="top"/>
      <protection locked="0"/>
    </xf>
    <xf numFmtId="0" fontId="24" fillId="2" borderId="6" xfId="0" applyFont="1" applyFill="1" applyBorder="1" applyAlignment="1" applyProtection="1">
      <alignment horizontal="left" vertical="top"/>
      <protection locked="0"/>
    </xf>
    <xf numFmtId="0" fontId="24" fillId="2" borderId="4" xfId="0" applyFont="1" applyFill="1" applyBorder="1" applyAlignment="1" applyProtection="1">
      <alignment horizontal="left" vertical="top"/>
      <protection locked="0"/>
    </xf>
    <xf numFmtId="0" fontId="24" fillId="0" borderId="0" xfId="0" applyFont="1" applyProtection="1">
      <protection locked="0"/>
    </xf>
    <xf numFmtId="0" fontId="24" fillId="2" borderId="3" xfId="0" applyFont="1" applyFill="1" applyBorder="1" applyAlignment="1" applyProtection="1">
      <alignment horizontal="left" vertical="top"/>
      <protection locked="0"/>
    </xf>
    <xf numFmtId="0" fontId="24" fillId="2" borderId="27" xfId="0" applyFont="1" applyFill="1" applyBorder="1" applyAlignment="1" applyProtection="1">
      <alignment horizontal="left" vertical="top"/>
      <protection locked="0"/>
    </xf>
    <xf numFmtId="0" fontId="24" fillId="2" borderId="16" xfId="0" applyFont="1" applyFill="1" applyBorder="1" applyAlignment="1" applyProtection="1">
      <alignment horizontal="left" vertical="top"/>
      <protection locked="0"/>
    </xf>
    <xf numFmtId="0" fontId="24" fillId="2" borderId="0" xfId="0" applyFont="1" applyFill="1" applyAlignment="1" applyProtection="1">
      <alignment horizontal="left" vertical="top"/>
      <protection locked="0"/>
    </xf>
    <xf numFmtId="0" fontId="24" fillId="2" borderId="8" xfId="0" applyFont="1" applyFill="1" applyBorder="1" applyAlignment="1" applyProtection="1">
      <alignment horizontal="left" vertical="top"/>
      <protection locked="0"/>
    </xf>
    <xf numFmtId="0" fontId="24" fillId="2" borderId="7" xfId="0" applyFont="1" applyFill="1" applyBorder="1" applyAlignment="1" applyProtection="1">
      <alignment horizontal="left" vertical="top"/>
      <protection locked="0"/>
    </xf>
    <xf numFmtId="0" fontId="24" fillId="2" borderId="17" xfId="0" applyFont="1" applyFill="1" applyBorder="1" applyAlignment="1" applyProtection="1">
      <alignment horizontal="left" vertical="top"/>
      <protection locked="0"/>
    </xf>
    <xf numFmtId="0" fontId="24" fillId="0" borderId="0" xfId="0" applyFont="1" applyAlignment="1" applyProtection="1">
      <alignment vertical="center" wrapText="1"/>
      <protection locked="0"/>
    </xf>
    <xf numFmtId="0" fontId="24" fillId="2" borderId="13" xfId="0" applyFont="1" applyFill="1" applyBorder="1" applyAlignment="1" applyProtection="1">
      <alignment horizontal="left" vertical="top"/>
      <protection locked="0"/>
    </xf>
    <xf numFmtId="0" fontId="24" fillId="2" borderId="14" xfId="0" applyFont="1" applyFill="1" applyBorder="1" applyAlignment="1" applyProtection="1">
      <alignment horizontal="left" vertical="top"/>
      <protection locked="0"/>
    </xf>
    <xf numFmtId="0" fontId="24" fillId="2" borderId="22" xfId="0" applyFont="1" applyFill="1" applyBorder="1" applyAlignment="1" applyProtection="1">
      <alignment horizontal="left" vertical="top"/>
      <protection locked="0"/>
    </xf>
    <xf numFmtId="0" fontId="22" fillId="0" borderId="14" xfId="0" applyFont="1" applyBorder="1" applyProtection="1">
      <protection locked="0"/>
    </xf>
    <xf numFmtId="0" fontId="24" fillId="2" borderId="23" xfId="0" applyFont="1" applyFill="1" applyBorder="1" applyAlignment="1" applyProtection="1">
      <alignment horizontal="left" vertical="top"/>
      <protection locked="0"/>
    </xf>
    <xf numFmtId="0" fontId="24" fillId="2" borderId="15" xfId="0" applyFont="1" applyFill="1" applyBorder="1" applyAlignment="1" applyProtection="1">
      <alignment horizontal="left" vertical="top"/>
      <protection locked="0"/>
    </xf>
    <xf numFmtId="0" fontId="14" fillId="0" borderId="0" xfId="0" applyFont="1" applyProtection="1"/>
    <xf numFmtId="0" fontId="31" fillId="0" borderId="0" xfId="0" applyFont="1" applyProtection="1"/>
    <xf numFmtId="0" fontId="29" fillId="6" borderId="10" xfId="0" applyFont="1" applyFill="1" applyBorder="1" applyAlignment="1" applyProtection="1">
      <alignment vertical="center"/>
    </xf>
    <xf numFmtId="0" fontId="29" fillId="6" borderId="11" xfId="0" applyFont="1" applyFill="1" applyBorder="1" applyAlignment="1" applyProtection="1">
      <alignment vertical="center"/>
    </xf>
    <xf numFmtId="0" fontId="29" fillId="6" borderId="12" xfId="0" applyFont="1" applyFill="1" applyBorder="1" applyAlignment="1" applyProtection="1">
      <alignment vertical="center"/>
    </xf>
    <xf numFmtId="0" fontId="29" fillId="6" borderId="13" xfId="0" applyFont="1" applyFill="1" applyBorder="1" applyAlignment="1" applyProtection="1">
      <alignment vertical="center"/>
    </xf>
    <xf numFmtId="0" fontId="29" fillId="6" borderId="14" xfId="0" applyFont="1" applyFill="1" applyBorder="1" applyAlignment="1" applyProtection="1">
      <alignment vertical="center"/>
    </xf>
    <xf numFmtId="0" fontId="29" fillId="6" borderId="15" xfId="0" applyFont="1" applyFill="1" applyBorder="1" applyAlignment="1" applyProtection="1">
      <alignment vertical="center"/>
    </xf>
    <xf numFmtId="0" fontId="11" fillId="0" borderId="11" xfId="0" applyFont="1" applyBorder="1" applyAlignment="1" applyProtection="1">
      <alignment vertical="center"/>
    </xf>
    <xf numFmtId="0" fontId="11" fillId="0" borderId="11" xfId="0" applyFont="1" applyBorder="1" applyProtection="1"/>
    <xf numFmtId="0" fontId="11" fillId="0" borderId="12" xfId="0" applyFont="1" applyBorder="1" applyProtection="1"/>
    <xf numFmtId="0" fontId="11" fillId="0" borderId="0" xfId="0" applyFont="1" applyProtection="1"/>
    <xf numFmtId="0" fontId="11" fillId="0" borderId="0" xfId="0" applyFont="1" applyAlignment="1" applyProtection="1">
      <alignment horizontal="left" vertical="center"/>
    </xf>
    <xf numFmtId="0" fontId="11" fillId="0" borderId="0" xfId="0" applyFont="1" applyAlignment="1" applyProtection="1">
      <alignment vertical="center"/>
    </xf>
    <xf numFmtId="0" fontId="0" fillId="0" borderId="0" xfId="0" applyAlignment="1" applyProtection="1">
      <alignment vertical="center"/>
    </xf>
    <xf numFmtId="0" fontId="26" fillId="0" borderId="0" xfId="0" applyFont="1" applyAlignment="1" applyProtection="1">
      <alignment vertical="center"/>
    </xf>
    <xf numFmtId="0" fontId="20" fillId="0" borderId="0" xfId="0" applyFont="1" applyAlignment="1" applyProtection="1">
      <alignment horizontal="right" vertical="center"/>
    </xf>
    <xf numFmtId="0" fontId="27" fillId="0" borderId="0" xfId="0" applyFont="1" applyAlignment="1" applyProtection="1">
      <alignment horizontal="left" vertical="center"/>
    </xf>
    <xf numFmtId="0" fontId="0" fillId="0" borderId="0" xfId="0" applyProtection="1"/>
    <xf numFmtId="0" fontId="20" fillId="0" borderId="0" xfId="0" applyFont="1" applyAlignment="1" applyProtection="1">
      <alignment wrapText="1"/>
    </xf>
    <xf numFmtId="0" fontId="27" fillId="0" borderId="0" xfId="0" applyFont="1" applyAlignment="1" applyProtection="1">
      <alignment horizontal="right" vertical="center"/>
    </xf>
    <xf numFmtId="0" fontId="20" fillId="0" borderId="0" xfId="0" applyFont="1" applyAlignment="1" applyProtection="1">
      <alignment horizontal="right"/>
    </xf>
    <xf numFmtId="0" fontId="26" fillId="0" borderId="0" xfId="0" applyFont="1" applyAlignment="1" applyProtection="1">
      <alignment horizontal="left" vertical="center"/>
    </xf>
    <xf numFmtId="0" fontId="20" fillId="0" borderId="0" xfId="0" applyFont="1" applyAlignment="1" applyProtection="1">
      <alignment vertical="center"/>
    </xf>
    <xf numFmtId="0" fontId="0" fillId="0" borderId="14" xfId="0" applyBorder="1" applyAlignment="1" applyProtection="1">
      <alignment vertical="center"/>
    </xf>
    <xf numFmtId="0" fontId="26" fillId="0" borderId="14" xfId="0" applyFont="1" applyBorder="1" applyAlignment="1" applyProtection="1">
      <alignment horizontal="left" vertical="center"/>
    </xf>
    <xf numFmtId="0" fontId="11" fillId="0" borderId="14" xfId="0" applyFont="1" applyBorder="1" applyAlignment="1" applyProtection="1">
      <alignment vertical="center"/>
    </xf>
    <xf numFmtId="0" fontId="30" fillId="6" borderId="11" xfId="0" applyFont="1" applyFill="1" applyBorder="1" applyProtection="1"/>
    <xf numFmtId="0" fontId="30" fillId="6" borderId="14" xfId="0" applyFont="1" applyFill="1" applyBorder="1" applyProtection="1"/>
    <xf numFmtId="0" fontId="26" fillId="0" borderId="11" xfId="0" applyFont="1" applyBorder="1" applyProtection="1"/>
    <xf numFmtId="0" fontId="11" fillId="0" borderId="7" xfId="0" applyFont="1" applyBorder="1" applyProtection="1"/>
    <xf numFmtId="0" fontId="11" fillId="0" borderId="17" xfId="0" applyFont="1" applyBorder="1" applyAlignment="1" applyProtection="1">
      <alignment vertical="center"/>
    </xf>
    <xf numFmtId="0" fontId="0" fillId="0" borderId="7" xfId="0" applyBorder="1" applyAlignment="1" applyProtection="1">
      <alignment horizontal="right"/>
    </xf>
    <xf numFmtId="0" fontId="20" fillId="0" borderId="17" xfId="0" applyFont="1" applyBorder="1" applyAlignment="1" applyProtection="1">
      <alignment wrapText="1"/>
    </xf>
    <xf numFmtId="0" fontId="20" fillId="0" borderId="17" xfId="0" applyFont="1" applyBorder="1" applyAlignment="1" applyProtection="1">
      <alignment vertical="center"/>
    </xf>
    <xf numFmtId="0" fontId="20" fillId="0" borderId="14" xfId="0" applyFont="1" applyBorder="1" applyAlignment="1" applyProtection="1">
      <alignment vertical="center"/>
    </xf>
    <xf numFmtId="0" fontId="20" fillId="0" borderId="15" xfId="0" applyFont="1" applyBorder="1" applyAlignment="1" applyProtection="1">
      <alignment vertical="center"/>
    </xf>
    <xf numFmtId="0" fontId="24" fillId="0" borderId="16" xfId="0" applyFont="1" applyBorder="1" applyAlignment="1" applyProtection="1">
      <alignment horizontal="left" vertical="top" wrapText="1"/>
    </xf>
    <xf numFmtId="0" fontId="24" fillId="0" borderId="0" xfId="0" applyFont="1" applyAlignment="1" applyProtection="1">
      <alignment horizontal="left" vertical="top" wrapText="1"/>
    </xf>
    <xf numFmtId="0" fontId="24" fillId="0" borderId="17" xfId="0" applyFont="1" applyBorder="1" applyAlignment="1" applyProtection="1">
      <alignment horizontal="left" vertical="top" wrapText="1"/>
    </xf>
    <xf numFmtId="0" fontId="21" fillId="0" borderId="19" xfId="0" applyFont="1" applyBorder="1" applyAlignment="1" applyProtection="1">
      <alignment horizontal="right"/>
      <protection hidden="1"/>
    </xf>
    <xf numFmtId="166" fontId="12" fillId="0" borderId="1" xfId="0" applyNumberFormat="1" applyFont="1" applyBorder="1" applyAlignment="1" applyProtection="1">
      <alignment horizontal="center"/>
      <protection hidden="1"/>
    </xf>
    <xf numFmtId="165" fontId="12" fillId="0" borderId="1" xfId="0" applyNumberFormat="1" applyFont="1" applyBorder="1" applyAlignment="1" applyProtection="1">
      <alignment horizontal="center"/>
      <protection hidden="1"/>
    </xf>
    <xf numFmtId="2" fontId="25" fillId="0" borderId="20" xfId="0" applyNumberFormat="1" applyFont="1" applyBorder="1" applyAlignment="1" applyProtection="1">
      <alignment vertical="center"/>
      <protection hidden="1"/>
    </xf>
    <xf numFmtId="2" fontId="25" fillId="0" borderId="24" xfId="0" applyNumberFormat="1" applyFont="1" applyBorder="1" applyAlignment="1" applyProtection="1">
      <alignment vertical="center"/>
      <protection hidden="1"/>
    </xf>
    <xf numFmtId="0" fontId="25" fillId="0" borderId="19" xfId="0" applyFont="1" applyBorder="1" applyAlignment="1" applyProtection="1">
      <alignment vertical="center"/>
      <protection hidden="1"/>
    </xf>
    <xf numFmtId="0" fontId="25" fillId="0" borderId="1" xfId="0" applyFont="1" applyBorder="1" applyAlignment="1" applyProtection="1">
      <alignment vertical="center"/>
      <protection hidden="1"/>
    </xf>
    <xf numFmtId="0" fontId="11" fillId="0" borderId="0" xfId="0" applyFont="1" applyProtection="1">
      <protection hidden="1"/>
    </xf>
    <xf numFmtId="0" fontId="29" fillId="6" borderId="10" xfId="0" applyFont="1" applyFill="1" applyBorder="1" applyAlignment="1" applyProtection="1">
      <alignment vertical="center"/>
      <protection hidden="1"/>
    </xf>
    <xf numFmtId="0" fontId="29" fillId="6" borderId="11" xfId="0" applyFont="1" applyFill="1" applyBorder="1" applyAlignment="1" applyProtection="1">
      <alignment vertical="center"/>
      <protection hidden="1"/>
    </xf>
    <xf numFmtId="0" fontId="29" fillId="6" borderId="13" xfId="0" applyFont="1" applyFill="1" applyBorder="1" applyAlignment="1" applyProtection="1">
      <alignment vertical="center"/>
      <protection hidden="1"/>
    </xf>
    <xf numFmtId="0" fontId="29" fillId="6" borderId="14" xfId="0" applyFont="1" applyFill="1" applyBorder="1" applyAlignment="1" applyProtection="1">
      <alignment vertical="center"/>
      <protection hidden="1"/>
    </xf>
    <xf numFmtId="0" fontId="11" fillId="0" borderId="11" xfId="0" applyFont="1" applyBorder="1" applyAlignment="1" applyProtection="1">
      <alignment vertical="center"/>
      <protection hidden="1"/>
    </xf>
    <xf numFmtId="0" fontId="11" fillId="0" borderId="11" xfId="0" applyFont="1" applyBorder="1" applyProtection="1">
      <protection hidden="1"/>
    </xf>
    <xf numFmtId="0" fontId="11" fillId="0" borderId="0" xfId="0" applyFont="1" applyAlignment="1" applyProtection="1">
      <alignment vertical="center"/>
      <protection hidden="1"/>
    </xf>
    <xf numFmtId="0" fontId="11" fillId="0" borderId="0" xfId="0" applyFont="1" applyAlignment="1" applyProtection="1">
      <alignment horizontal="left" vertical="center"/>
      <protection hidden="1"/>
    </xf>
    <xf numFmtId="0" fontId="26" fillId="0" borderId="0" xfId="0" applyFont="1" applyAlignment="1" applyProtection="1">
      <alignment vertical="center"/>
      <protection hidden="1"/>
    </xf>
    <xf numFmtId="0" fontId="0" fillId="0" borderId="0" xfId="0" applyAlignment="1" applyProtection="1">
      <alignment vertical="center"/>
      <protection hidden="1"/>
    </xf>
    <xf numFmtId="0" fontId="20" fillId="0" borderId="0" xfId="0" applyFont="1" applyAlignment="1" applyProtection="1">
      <alignment horizontal="right" vertical="center"/>
      <protection hidden="1"/>
    </xf>
    <xf numFmtId="0" fontId="27" fillId="0" borderId="0" xfId="0" applyFont="1" applyAlignment="1" applyProtection="1">
      <alignment horizontal="left" vertical="center"/>
      <protection hidden="1"/>
    </xf>
    <xf numFmtId="0" fontId="0" fillId="0" borderId="0" xfId="0" applyProtection="1">
      <protection hidden="1"/>
    </xf>
    <xf numFmtId="0" fontId="20" fillId="0" borderId="0" xfId="0" applyFont="1" applyAlignment="1" applyProtection="1">
      <alignment wrapText="1"/>
      <protection hidden="1"/>
    </xf>
    <xf numFmtId="0" fontId="20" fillId="0" borderId="0" xfId="0" applyFont="1" applyAlignment="1" applyProtection="1">
      <alignment horizontal="right"/>
      <protection hidden="1"/>
    </xf>
    <xf numFmtId="0" fontId="20" fillId="0" borderId="0" xfId="0" applyFont="1" applyAlignment="1" applyProtection="1">
      <alignment vertical="center"/>
      <protection hidden="1"/>
    </xf>
    <xf numFmtId="0" fontId="0" fillId="0" borderId="14" xfId="0" applyBorder="1" applyAlignment="1" applyProtection="1">
      <alignment vertical="center"/>
      <protection hidden="1"/>
    </xf>
    <xf numFmtId="0" fontId="26" fillId="0" borderId="14" xfId="0" applyFont="1" applyBorder="1" applyAlignment="1" applyProtection="1">
      <alignment horizontal="left" vertical="center"/>
      <protection hidden="1"/>
    </xf>
    <xf numFmtId="0" fontId="11" fillId="0" borderId="14" xfId="0" applyFont="1" applyBorder="1" applyAlignment="1" applyProtection="1">
      <alignment vertical="center"/>
      <protection hidden="1"/>
    </xf>
    <xf numFmtId="0" fontId="14" fillId="0" borderId="0" xfId="0" applyFont="1" applyProtection="1">
      <protection hidden="1"/>
    </xf>
    <xf numFmtId="0" fontId="31" fillId="0" borderId="0" xfId="0" applyFont="1" applyProtection="1">
      <protection hidden="1"/>
    </xf>
    <xf numFmtId="0" fontId="35" fillId="0" borderId="0" xfId="0" applyFont="1" applyProtection="1">
      <protection hidden="1"/>
    </xf>
    <xf numFmtId="0" fontId="29" fillId="0" borderId="0" xfId="0" applyFont="1" applyAlignment="1" applyProtection="1">
      <alignment vertical="center"/>
      <protection hidden="1"/>
    </xf>
    <xf numFmtId="0" fontId="30" fillId="0" borderId="0" xfId="0" applyFont="1" applyProtection="1">
      <protection hidden="1"/>
    </xf>
    <xf numFmtId="0" fontId="9" fillId="0" borderId="40" xfId="0" applyFont="1" applyBorder="1" applyAlignment="1" applyProtection="1">
      <alignment horizontal="right" vertical="center"/>
      <protection hidden="1"/>
    </xf>
    <xf numFmtId="0" fontId="35" fillId="0" borderId="11" xfId="0" applyFont="1" applyBorder="1" applyProtection="1">
      <protection hidden="1"/>
    </xf>
    <xf numFmtId="0" fontId="0" fillId="0" borderId="11" xfId="0" applyBorder="1" applyAlignment="1" applyProtection="1">
      <alignment vertical="center"/>
      <protection hidden="1"/>
    </xf>
    <xf numFmtId="0" fontId="26" fillId="0" borderId="0" xfId="0" applyFont="1" applyProtection="1">
      <protection hidden="1"/>
    </xf>
    <xf numFmtId="0" fontId="9" fillId="0" borderId="7" xfId="0" applyFont="1" applyBorder="1" applyAlignment="1" applyProtection="1">
      <alignment horizontal="right" vertical="center"/>
      <protection hidden="1"/>
    </xf>
    <xf numFmtId="0" fontId="0" fillId="0" borderId="7" xfId="0" applyBorder="1" applyProtection="1">
      <protection hidden="1"/>
    </xf>
    <xf numFmtId="0" fontId="35" fillId="0" borderId="17" xfId="0" applyFont="1" applyBorder="1" applyProtection="1">
      <protection hidden="1"/>
    </xf>
    <xf numFmtId="0" fontId="0" fillId="0" borderId="0" xfId="0" applyAlignment="1" applyProtection="1">
      <alignment horizontal="right"/>
      <protection hidden="1"/>
    </xf>
    <xf numFmtId="0" fontId="9" fillId="0" borderId="7" xfId="0" applyFont="1" applyBorder="1" applyAlignment="1" applyProtection="1">
      <alignment horizontal="right" vertical="center" wrapText="1"/>
      <protection hidden="1"/>
    </xf>
    <xf numFmtId="0" fontId="11" fillId="0" borderId="17" xfId="0" applyFont="1" applyBorder="1" applyProtection="1">
      <protection hidden="1"/>
    </xf>
    <xf numFmtId="0" fontId="20" fillId="0" borderId="23" xfId="0" applyFont="1" applyBorder="1" applyAlignment="1" applyProtection="1">
      <alignment horizontal="right" vertical="center" wrapText="1"/>
      <protection hidden="1"/>
    </xf>
    <xf numFmtId="0" fontId="35" fillId="0" borderId="14" xfId="0" applyFont="1" applyBorder="1" applyProtection="1">
      <protection hidden="1"/>
    </xf>
    <xf numFmtId="0" fontId="11" fillId="0" borderId="15" xfId="0" applyFont="1" applyBorder="1" applyAlignment="1" applyProtection="1">
      <alignment vertical="center"/>
      <protection hidden="1"/>
    </xf>
    <xf numFmtId="0" fontId="36" fillId="0" borderId="0" xfId="0" applyFont="1" applyAlignment="1" applyProtection="1">
      <alignment horizontal="left" vertical="center"/>
      <protection hidden="1"/>
    </xf>
    <xf numFmtId="0" fontId="35" fillId="0" borderId="16" xfId="0" applyFont="1" applyBorder="1" applyProtection="1">
      <protection hidden="1"/>
    </xf>
    <xf numFmtId="0" fontId="36" fillId="0" borderId="19" xfId="0" applyFont="1" applyBorder="1" applyAlignment="1" applyProtection="1">
      <alignment wrapText="1"/>
      <protection hidden="1"/>
    </xf>
    <xf numFmtId="0" fontId="36" fillId="0" borderId="7" xfId="0" applyFont="1" applyBorder="1" applyAlignment="1" applyProtection="1">
      <alignment wrapText="1"/>
      <protection hidden="1"/>
    </xf>
    <xf numFmtId="0" fontId="35" fillId="0" borderId="19" xfId="0" applyFont="1" applyBorder="1" applyProtection="1">
      <protection hidden="1"/>
    </xf>
    <xf numFmtId="10" fontId="35" fillId="0" borderId="1" xfId="0" applyNumberFormat="1" applyFont="1" applyBorder="1" applyProtection="1">
      <protection hidden="1"/>
    </xf>
    <xf numFmtId="2" fontId="35" fillId="7" borderId="1" xfId="0" applyNumberFormat="1" applyFont="1" applyFill="1" applyBorder="1" applyProtection="1">
      <protection hidden="1"/>
    </xf>
    <xf numFmtId="2" fontId="35" fillId="12" borderId="1" xfId="0" applyNumberFormat="1" applyFont="1" applyFill="1" applyBorder="1" applyProtection="1">
      <protection hidden="1"/>
    </xf>
    <xf numFmtId="2" fontId="35" fillId="0" borderId="7" xfId="0" applyNumberFormat="1" applyFont="1" applyBorder="1" applyProtection="1">
      <protection hidden="1"/>
    </xf>
    <xf numFmtId="0" fontId="36" fillId="0" borderId="19" xfId="0" applyFont="1" applyBorder="1" applyProtection="1">
      <protection hidden="1"/>
    </xf>
    <xf numFmtId="0" fontId="36" fillId="0" borderId="1" xfId="0" applyFont="1" applyBorder="1" applyProtection="1">
      <protection hidden="1"/>
    </xf>
    <xf numFmtId="2" fontId="36" fillId="7" borderId="1" xfId="0" applyNumberFormat="1" applyFont="1" applyFill="1" applyBorder="1" applyProtection="1">
      <protection hidden="1"/>
    </xf>
    <xf numFmtId="2" fontId="36" fillId="12" borderId="1" xfId="0" applyNumberFormat="1" applyFont="1" applyFill="1" applyBorder="1" applyProtection="1">
      <protection hidden="1"/>
    </xf>
    <xf numFmtId="2" fontId="44" fillId="0" borderId="7" xfId="0" applyNumberFormat="1" applyFont="1" applyBorder="1" applyProtection="1">
      <protection hidden="1"/>
    </xf>
    <xf numFmtId="0" fontId="42" fillId="0" borderId="16" xfId="0" applyFont="1" applyBorder="1" applyProtection="1">
      <protection hidden="1"/>
    </xf>
    <xf numFmtId="2" fontId="35" fillId="0" borderId="1" xfId="0" applyNumberFormat="1" applyFont="1" applyBorder="1" applyAlignment="1" applyProtection="1">
      <alignment vertical="top"/>
      <protection hidden="1"/>
    </xf>
    <xf numFmtId="2" fontId="35" fillId="0" borderId="1" xfId="0" applyNumberFormat="1" applyFont="1" applyBorder="1" applyProtection="1">
      <protection hidden="1"/>
    </xf>
    <xf numFmtId="2" fontId="40" fillId="0" borderId="20" xfId="0" applyNumberFormat="1" applyFont="1" applyBorder="1" applyProtection="1">
      <protection hidden="1"/>
    </xf>
    <xf numFmtId="2" fontId="40" fillId="0" borderId="1" xfId="0" applyNumberFormat="1" applyFont="1" applyBorder="1" applyProtection="1">
      <protection hidden="1"/>
    </xf>
    <xf numFmtId="164" fontId="0" fillId="0" borderId="0" xfId="0" applyNumberFormat="1" applyProtection="1">
      <protection locked="0"/>
    </xf>
    <xf numFmtId="49" fontId="0" fillId="9" borderId="0" xfId="0" applyNumberFormat="1" applyFill="1" applyAlignment="1" applyProtection="1">
      <alignment vertical="top" wrapText="1"/>
    </xf>
    <xf numFmtId="49" fontId="20" fillId="9" borderId="0" xfId="0" applyNumberFormat="1" applyFont="1" applyFill="1" applyAlignment="1" applyProtection="1">
      <alignment vertical="top" wrapText="1"/>
    </xf>
    <xf numFmtId="49" fontId="7" fillId="9" borderId="0" xfId="0" applyNumberFormat="1" applyFont="1" applyFill="1" applyAlignment="1" applyProtection="1">
      <alignment vertical="top" wrapText="1"/>
    </xf>
    <xf numFmtId="2" fontId="46" fillId="7" borderId="1" xfId="0" applyNumberFormat="1" applyFont="1" applyFill="1" applyBorder="1" applyProtection="1">
      <protection hidden="1"/>
    </xf>
    <xf numFmtId="49" fontId="0" fillId="9" borderId="0" xfId="0" applyNumberFormat="1" applyFill="1" applyAlignment="1" applyProtection="1">
      <alignment wrapText="1"/>
    </xf>
    <xf numFmtId="0" fontId="35" fillId="0" borderId="0" xfId="0" applyFont="1" applyBorder="1" applyProtection="1">
      <protection hidden="1"/>
    </xf>
    <xf numFmtId="0" fontId="0" fillId="0" borderId="0" xfId="0" applyBorder="1" applyAlignment="1" applyProtection="1">
      <alignment vertical="center"/>
      <protection hidden="1"/>
    </xf>
    <xf numFmtId="0" fontId="11" fillId="0" borderId="0" xfId="0" applyFont="1" applyBorder="1" applyAlignment="1" applyProtection="1">
      <alignment vertical="center"/>
      <protection hidden="1"/>
    </xf>
    <xf numFmtId="0" fontId="20" fillId="0" borderId="0" xfId="0" applyFont="1" applyBorder="1" applyAlignment="1" applyProtection="1">
      <alignment wrapText="1"/>
      <protection hidden="1"/>
    </xf>
    <xf numFmtId="0" fontId="11" fillId="0" borderId="0" xfId="0" applyFont="1" applyBorder="1" applyProtection="1">
      <protection hidden="1"/>
    </xf>
    <xf numFmtId="0" fontId="26" fillId="0" borderId="0" xfId="0" applyFont="1" applyBorder="1" applyAlignment="1" applyProtection="1">
      <alignment horizontal="left" vertical="center"/>
      <protection hidden="1"/>
    </xf>
    <xf numFmtId="0" fontId="35" fillId="10" borderId="0" xfId="0" applyFont="1" applyFill="1" applyBorder="1" applyProtection="1">
      <protection hidden="1"/>
    </xf>
    <xf numFmtId="0" fontId="36" fillId="11" borderId="0" xfId="0" applyFont="1" applyFill="1" applyBorder="1" applyAlignment="1" applyProtection="1">
      <alignment horizontal="right"/>
      <protection hidden="1"/>
    </xf>
    <xf numFmtId="169" fontId="36" fillId="11" borderId="0" xfId="0" applyNumberFormat="1" applyFont="1" applyFill="1" applyBorder="1" applyAlignment="1" applyProtection="1">
      <alignment horizontal="left"/>
      <protection hidden="1"/>
    </xf>
    <xf numFmtId="0" fontId="36" fillId="0" borderId="0" xfId="0" applyFont="1" applyBorder="1" applyProtection="1">
      <protection hidden="1"/>
    </xf>
    <xf numFmtId="0" fontId="36" fillId="0" borderId="0" xfId="0" applyFont="1" applyBorder="1" applyAlignment="1" applyProtection="1">
      <alignment wrapText="1"/>
      <protection hidden="1"/>
    </xf>
    <xf numFmtId="2" fontId="35" fillId="0" borderId="0" xfId="0" applyNumberFormat="1" applyFont="1" applyBorder="1" applyProtection="1">
      <protection hidden="1"/>
    </xf>
    <xf numFmtId="2" fontId="44" fillId="0" borderId="0" xfId="0" applyNumberFormat="1" applyFont="1" applyBorder="1" applyProtection="1">
      <protection hidden="1"/>
    </xf>
    <xf numFmtId="0" fontId="42" fillId="0" borderId="0" xfId="0" applyFont="1" applyBorder="1" applyProtection="1">
      <protection hidden="1"/>
    </xf>
    <xf numFmtId="2" fontId="40" fillId="0" borderId="5" xfId="0" applyNumberFormat="1" applyFont="1" applyBorder="1" applyProtection="1">
      <protection hidden="1"/>
    </xf>
    <xf numFmtId="0" fontId="35" fillId="0" borderId="16" xfId="0" applyFont="1" applyBorder="1" applyAlignment="1" applyProtection="1">
      <alignment wrapText="1"/>
      <protection hidden="1"/>
    </xf>
    <xf numFmtId="0" fontId="35" fillId="0" borderId="0" xfId="0" applyFont="1" applyAlignment="1" applyProtection="1">
      <alignment wrapText="1"/>
      <protection hidden="1"/>
    </xf>
    <xf numFmtId="0" fontId="12" fillId="0" borderId="0" xfId="0" applyFont="1" applyAlignment="1" applyProtection="1">
      <alignment horizontal="center" wrapText="1"/>
    </xf>
    <xf numFmtId="0" fontId="12" fillId="0" borderId="0" xfId="0" applyFont="1" applyProtection="1">
      <protection locked="0"/>
    </xf>
    <xf numFmtId="0" fontId="12" fillId="0" borderId="0" xfId="0" applyFont="1" applyAlignment="1" applyProtection="1">
      <alignment horizontal="center"/>
      <protection locked="0"/>
    </xf>
    <xf numFmtId="0" fontId="24" fillId="2" borderId="1" xfId="0" applyFont="1" applyFill="1" applyBorder="1" applyAlignment="1" applyProtection="1">
      <alignment horizontal="center" vertical="center"/>
      <protection locked="0"/>
    </xf>
    <xf numFmtId="0" fontId="34" fillId="0" borderId="0" xfId="0" applyFont="1" applyProtection="1">
      <protection locked="0"/>
    </xf>
    <xf numFmtId="0" fontId="24" fillId="0" borderId="0" xfId="0" applyFont="1" applyAlignment="1" applyProtection="1">
      <alignment horizontal="center"/>
      <protection locked="0"/>
    </xf>
    <xf numFmtId="0" fontId="10" fillId="0" borderId="0" xfId="0" applyFont="1" applyProtection="1">
      <protection locked="0"/>
    </xf>
    <xf numFmtId="0" fontId="20" fillId="0" borderId="7" xfId="0" applyFont="1" applyBorder="1" applyAlignment="1" applyProtection="1">
      <alignment wrapText="1"/>
      <protection locked="0"/>
    </xf>
    <xf numFmtId="9" fontId="20" fillId="0" borderId="0" xfId="0" applyNumberFormat="1" applyFont="1" applyBorder="1" applyAlignment="1" applyProtection="1">
      <alignment wrapText="1"/>
      <protection locked="0"/>
    </xf>
    <xf numFmtId="0" fontId="0" fillId="0" borderId="0" xfId="0" applyAlignment="1" applyProtection="1">
      <alignment wrapText="1"/>
      <protection locked="0"/>
    </xf>
    <xf numFmtId="0" fontId="0" fillId="0" borderId="7" xfId="0" applyBorder="1" applyProtection="1">
      <protection locked="0"/>
    </xf>
    <xf numFmtId="0" fontId="12" fillId="0" borderId="0" xfId="0" applyFont="1" applyBorder="1" applyProtection="1">
      <protection locked="0"/>
    </xf>
    <xf numFmtId="2" fontId="24" fillId="0" borderId="0" xfId="0" applyNumberFormat="1" applyFont="1" applyBorder="1" applyAlignment="1" applyProtection="1">
      <alignment horizontal="center" vertical="center"/>
      <protection locked="0"/>
    </xf>
    <xf numFmtId="14" fontId="24" fillId="0" borderId="0" xfId="0" applyNumberFormat="1" applyFont="1" applyAlignment="1" applyProtection="1">
      <alignment horizontal="center" vertical="center"/>
      <protection locked="0"/>
    </xf>
    <xf numFmtId="9" fontId="24" fillId="0" borderId="0" xfId="1"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14" fontId="24" fillId="2" borderId="1" xfId="0" applyNumberFormat="1" applyFont="1" applyFill="1" applyBorder="1" applyAlignment="1" applyProtection="1">
      <alignment horizontal="center" vertical="center"/>
      <protection locked="0"/>
    </xf>
    <xf numFmtId="0" fontId="13" fillId="0" borderId="0" xfId="0" applyFont="1" applyProtection="1">
      <protection locked="0"/>
    </xf>
    <xf numFmtId="0" fontId="0" fillId="0" borderId="0" xfId="0" applyAlignment="1" applyProtection="1">
      <alignment horizontal="center"/>
      <protection locked="0"/>
    </xf>
    <xf numFmtId="0" fontId="36" fillId="0" borderId="19" xfId="0" applyNumberFormat="1" applyFont="1" applyBorder="1" applyAlignment="1" applyProtection="1">
      <alignment horizontal="left" vertical="top"/>
      <protection hidden="1"/>
    </xf>
    <xf numFmtId="0" fontId="48" fillId="0" borderId="0" xfId="0" applyFont="1" applyProtection="1"/>
    <xf numFmtId="0" fontId="49" fillId="0" borderId="7" xfId="0" applyFont="1" applyBorder="1" applyAlignment="1" applyProtection="1">
      <alignment horizontal="center" wrapText="1"/>
      <protection locked="0"/>
    </xf>
    <xf numFmtId="0" fontId="24" fillId="0" borderId="7"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12" fillId="15" borderId="0" xfId="0" applyFont="1" applyFill="1" applyAlignment="1" applyProtection="1">
      <alignment horizontal="center"/>
    </xf>
    <xf numFmtId="0" fontId="12" fillId="15" borderId="5" xfId="0" applyFont="1" applyFill="1" applyBorder="1" applyAlignment="1" applyProtection="1">
      <alignment horizontal="center"/>
    </xf>
    <xf numFmtId="0" fontId="12" fillId="15" borderId="5" xfId="0" applyFont="1" applyFill="1" applyBorder="1" applyAlignment="1" applyProtection="1">
      <alignment vertical="top"/>
    </xf>
    <xf numFmtId="0" fontId="8" fillId="15" borderId="5" xfId="0" applyFont="1" applyFill="1" applyBorder="1" applyAlignment="1" applyProtection="1">
      <alignment vertical="top"/>
    </xf>
    <xf numFmtId="0" fontId="7" fillId="15" borderId="1" xfId="0" applyFont="1" applyFill="1" applyBorder="1" applyAlignment="1" applyProtection="1">
      <alignment vertical="top"/>
    </xf>
    <xf numFmtId="0" fontId="5" fillId="15" borderId="1" xfId="0" applyFont="1" applyFill="1" applyBorder="1" applyAlignment="1" applyProtection="1">
      <alignment vertical="top"/>
    </xf>
    <xf numFmtId="0" fontId="12" fillId="15" borderId="1" xfId="0" applyFont="1" applyFill="1" applyBorder="1" applyProtection="1"/>
    <xf numFmtId="0" fontId="6" fillId="15" borderId="1" xfId="0" applyFont="1" applyFill="1" applyBorder="1" applyProtection="1"/>
    <xf numFmtId="0" fontId="12" fillId="15" borderId="1" xfId="0" applyFont="1" applyFill="1" applyBorder="1" applyAlignment="1" applyProtection="1">
      <alignment horizontal="center" vertical="center"/>
    </xf>
    <xf numFmtId="0" fontId="6" fillId="15" borderId="1" xfId="0" applyFont="1" applyFill="1" applyBorder="1" applyAlignment="1" applyProtection="1">
      <alignment horizontal="center" vertical="center"/>
    </xf>
    <xf numFmtId="0" fontId="12" fillId="15" borderId="1" xfId="0" applyFont="1" applyFill="1" applyBorder="1" applyAlignment="1" applyProtection="1">
      <alignment horizontal="left" vertical="center"/>
      <protection locked="0"/>
    </xf>
    <xf numFmtId="0" fontId="24" fillId="16" borderId="1" xfId="0" applyFont="1" applyFill="1" applyBorder="1" applyAlignment="1" applyProtection="1">
      <alignment horizontal="center" vertical="center"/>
    </xf>
    <xf numFmtId="0" fontId="24" fillId="2" borderId="14" xfId="0" applyFont="1" applyFill="1" applyBorder="1" applyAlignment="1" applyProtection="1">
      <alignment horizontal="left" vertical="top"/>
    </xf>
    <xf numFmtId="0" fontId="24" fillId="17" borderId="1" xfId="0" applyFont="1" applyFill="1" applyBorder="1" applyAlignment="1" applyProtection="1">
      <alignment horizontal="center" vertical="center"/>
      <protection locked="0"/>
    </xf>
    <xf numFmtId="0" fontId="20" fillId="0" borderId="0" xfId="0" applyFont="1" applyAlignment="1" applyProtection="1">
      <alignment wrapText="1"/>
    </xf>
    <xf numFmtId="0" fontId="20" fillId="0" borderId="17" xfId="0" applyFont="1" applyBorder="1" applyAlignment="1" applyProtection="1">
      <alignment wrapText="1"/>
    </xf>
    <xf numFmtId="0" fontId="54" fillId="0" borderId="0" xfId="0" applyFont="1" applyAlignment="1">
      <alignment horizontal="left" vertical="center"/>
    </xf>
    <xf numFmtId="49" fontId="4" fillId="9" borderId="0" xfId="0" applyNumberFormat="1" applyFont="1" applyFill="1" applyAlignment="1" applyProtection="1">
      <alignment vertical="top" wrapText="1"/>
    </xf>
    <xf numFmtId="2" fontId="25" fillId="0" borderId="0" xfId="0" applyNumberFormat="1" applyFont="1" applyBorder="1" applyAlignment="1" applyProtection="1">
      <alignment vertical="center"/>
      <protection hidden="1"/>
    </xf>
    <xf numFmtId="2" fontId="25" fillId="0" borderId="1" xfId="0" applyNumberFormat="1" applyFont="1" applyBorder="1" applyAlignment="1" applyProtection="1">
      <alignment vertical="center"/>
      <protection hidden="1"/>
    </xf>
    <xf numFmtId="0" fontId="20" fillId="0" borderId="44" xfId="0" applyFont="1" applyBorder="1" applyAlignment="1" applyProtection="1">
      <alignment horizontal="right" vertical="center"/>
      <protection hidden="1"/>
    </xf>
    <xf numFmtId="0" fontId="27" fillId="0" borderId="44" xfId="0" applyFont="1" applyBorder="1" applyAlignment="1" applyProtection="1">
      <alignment horizontal="left" vertical="center"/>
      <protection hidden="1"/>
    </xf>
    <xf numFmtId="0" fontId="9" fillId="10" borderId="1" xfId="0" applyFont="1" applyFill="1" applyBorder="1" applyAlignment="1" applyProtection="1">
      <alignment horizontal="right" vertical="center"/>
      <protection hidden="1"/>
    </xf>
    <xf numFmtId="0" fontId="35" fillId="10" borderId="1" xfId="0" applyFont="1" applyFill="1" applyBorder="1" applyProtection="1">
      <protection hidden="1"/>
    </xf>
    <xf numFmtId="0" fontId="0" fillId="10" borderId="1" xfId="0" applyFill="1" applyBorder="1" applyAlignment="1" applyProtection="1">
      <alignment horizontal="left" vertical="center"/>
      <protection hidden="1"/>
    </xf>
    <xf numFmtId="0" fontId="4" fillId="10" borderId="1" xfId="0" applyFont="1" applyFill="1" applyBorder="1" applyAlignment="1" applyProtection="1">
      <alignment horizontal="right" vertical="top"/>
    </xf>
    <xf numFmtId="0" fontId="36" fillId="0" borderId="10" xfId="0" applyFont="1" applyBorder="1" applyAlignment="1" applyProtection="1">
      <alignment horizontal="left" vertical="center"/>
      <protection hidden="1"/>
    </xf>
    <xf numFmtId="0" fontId="36" fillId="0" borderId="11" xfId="0" applyFont="1" applyBorder="1" applyAlignment="1" applyProtection="1">
      <alignment horizontal="left" vertical="center"/>
      <protection hidden="1"/>
    </xf>
    <xf numFmtId="0" fontId="36" fillId="0" borderId="11" xfId="0" applyFont="1" applyBorder="1" applyAlignment="1" applyProtection="1">
      <alignment horizontal="center" vertical="center"/>
      <protection hidden="1"/>
    </xf>
    <xf numFmtId="0" fontId="44" fillId="0" borderId="19" xfId="0" applyFont="1" applyBorder="1" applyProtection="1">
      <protection hidden="1"/>
    </xf>
    <xf numFmtId="0" fontId="25" fillId="20" borderId="1" xfId="0" applyFont="1" applyFill="1" applyBorder="1" applyAlignment="1" applyProtection="1">
      <alignment vertical="center"/>
      <protection hidden="1"/>
    </xf>
    <xf numFmtId="0" fontId="25" fillId="19" borderId="1" xfId="0" applyFont="1" applyFill="1" applyBorder="1" applyAlignment="1" applyProtection="1">
      <alignment horizontal="center"/>
      <protection hidden="1"/>
    </xf>
    <xf numFmtId="49" fontId="4" fillId="2" borderId="0" xfId="0" applyNumberFormat="1" applyFont="1" applyFill="1" applyAlignment="1" applyProtection="1">
      <alignment vertical="top" wrapText="1"/>
    </xf>
    <xf numFmtId="0" fontId="3" fillId="0" borderId="0" xfId="0" applyFont="1" applyProtection="1"/>
    <xf numFmtId="0" fontId="20" fillId="0" borderId="0" xfId="0" applyFont="1" applyAlignment="1" applyProtection="1">
      <alignment wrapText="1"/>
    </xf>
    <xf numFmtId="0" fontId="20" fillId="0" borderId="17" xfId="0" applyFont="1" applyBorder="1" applyAlignment="1" applyProtection="1">
      <alignment wrapText="1"/>
    </xf>
    <xf numFmtId="165" fontId="59" fillId="0" borderId="1" xfId="0" applyNumberFormat="1" applyFont="1" applyBorder="1" applyAlignment="1" applyProtection="1">
      <alignment horizontal="center"/>
      <protection hidden="1"/>
    </xf>
    <xf numFmtId="0" fontId="25" fillId="19" borderId="1" xfId="0" applyFont="1" applyFill="1" applyBorder="1" applyAlignment="1" applyProtection="1">
      <alignment horizontal="center"/>
      <protection locked="0"/>
    </xf>
    <xf numFmtId="0" fontId="25" fillId="19" borderId="1" xfId="0" applyFont="1" applyFill="1" applyBorder="1" applyAlignment="1" applyProtection="1">
      <alignment horizontal="center"/>
      <protection locked="0" hidden="1"/>
    </xf>
    <xf numFmtId="0" fontId="44" fillId="0" borderId="0" xfId="0" applyFont="1" applyBorder="1" applyProtection="1">
      <protection hidden="1"/>
    </xf>
    <xf numFmtId="0" fontId="40" fillId="0" borderId="0" xfId="0" applyFont="1" applyBorder="1" applyAlignment="1" applyProtection="1">
      <alignment horizontal="right"/>
      <protection hidden="1"/>
    </xf>
    <xf numFmtId="2" fontId="40" fillId="0" borderId="0" xfId="0" applyNumberFormat="1" applyFont="1" applyBorder="1" applyProtection="1">
      <protection hidden="1"/>
    </xf>
    <xf numFmtId="2" fontId="35" fillId="0" borderId="0" xfId="0" applyNumberFormat="1" applyFont="1" applyFill="1" applyBorder="1" applyProtection="1">
      <protection hidden="1"/>
    </xf>
    <xf numFmtId="0" fontId="35" fillId="0" borderId="0" xfId="0" applyFont="1" applyAlignment="1" applyProtection="1">
      <alignment horizontal="left" vertical="center"/>
      <protection hidden="1"/>
    </xf>
    <xf numFmtId="2" fontId="35" fillId="0" borderId="1" xfId="0" applyNumberFormat="1" applyFont="1" applyFill="1" applyBorder="1" applyProtection="1">
      <protection hidden="1"/>
    </xf>
    <xf numFmtId="0" fontId="42" fillId="6" borderId="16" xfId="0" applyFont="1" applyFill="1" applyBorder="1" applyProtection="1">
      <protection hidden="1"/>
    </xf>
    <xf numFmtId="0" fontId="35" fillId="6" borderId="0" xfId="0" applyFont="1" applyFill="1" applyBorder="1" applyProtection="1">
      <protection hidden="1"/>
    </xf>
    <xf numFmtId="2" fontId="35" fillId="6" borderId="0" xfId="0" applyNumberFormat="1" applyFont="1" applyFill="1" applyBorder="1" applyProtection="1">
      <protection hidden="1"/>
    </xf>
    <xf numFmtId="0" fontId="36" fillId="6" borderId="1" xfId="0" applyFont="1" applyFill="1" applyBorder="1" applyAlignment="1" applyProtection="1">
      <alignment wrapText="1"/>
      <protection hidden="1"/>
    </xf>
    <xf numFmtId="0" fontId="36" fillId="6" borderId="5" xfId="0" applyFont="1" applyFill="1" applyBorder="1" applyAlignment="1" applyProtection="1">
      <alignment wrapText="1"/>
      <protection hidden="1"/>
    </xf>
    <xf numFmtId="0" fontId="44" fillId="6" borderId="19" xfId="0" applyFont="1" applyFill="1" applyBorder="1" applyProtection="1">
      <protection hidden="1"/>
    </xf>
    <xf numFmtId="2" fontId="35" fillId="6" borderId="1" xfId="0" applyNumberFormat="1" applyFont="1" applyFill="1" applyBorder="1" applyProtection="1">
      <protection hidden="1"/>
    </xf>
    <xf numFmtId="0" fontId="40" fillId="6" borderId="19" xfId="0" applyFont="1" applyFill="1" applyBorder="1" applyAlignment="1" applyProtection="1">
      <alignment horizontal="right"/>
      <protection hidden="1"/>
    </xf>
    <xf numFmtId="2" fontId="40" fillId="6" borderId="1" xfId="0" applyNumberFormat="1" applyFont="1" applyFill="1" applyBorder="1" applyProtection="1">
      <protection hidden="1"/>
    </xf>
    <xf numFmtId="0" fontId="35" fillId="6" borderId="16" xfId="0" applyFont="1" applyFill="1" applyBorder="1" applyProtection="1">
      <protection hidden="1"/>
    </xf>
    <xf numFmtId="0" fontId="42" fillId="6" borderId="0" xfId="0" applyFont="1" applyFill="1" applyBorder="1" applyProtection="1">
      <protection hidden="1"/>
    </xf>
    <xf numFmtId="0" fontId="35" fillId="6" borderId="16" xfId="0" applyFont="1" applyFill="1" applyBorder="1" applyAlignment="1" applyProtection="1">
      <alignment wrapText="1"/>
      <protection hidden="1"/>
    </xf>
    <xf numFmtId="0" fontId="36" fillId="6" borderId="19" xfId="0" applyNumberFormat="1" applyFont="1" applyFill="1" applyBorder="1" applyAlignment="1" applyProtection="1">
      <alignment horizontal="left" vertical="top"/>
      <protection hidden="1"/>
    </xf>
    <xf numFmtId="2" fontId="35" fillId="6" borderId="1" xfId="0" applyNumberFormat="1" applyFont="1" applyFill="1" applyBorder="1" applyAlignment="1" applyProtection="1">
      <alignment vertical="top"/>
      <protection hidden="1"/>
    </xf>
    <xf numFmtId="2" fontId="40" fillId="6" borderId="5" xfId="0" applyNumberFormat="1" applyFont="1" applyFill="1" applyBorder="1" applyProtection="1">
      <protection hidden="1"/>
    </xf>
    <xf numFmtId="49" fontId="39" fillId="6" borderId="30" xfId="0" applyNumberFormat="1" applyFont="1" applyFill="1" applyBorder="1" applyAlignment="1" applyProtection="1">
      <alignment horizontal="left" vertical="top"/>
      <protection hidden="1"/>
    </xf>
    <xf numFmtId="2" fontId="47" fillId="6" borderId="7" xfId="0" applyNumberFormat="1" applyFont="1" applyFill="1" applyBorder="1" applyProtection="1">
      <protection hidden="1"/>
    </xf>
    <xf numFmtId="0" fontId="35" fillId="6" borderId="13" xfId="0" applyFont="1" applyFill="1" applyBorder="1" applyProtection="1">
      <protection hidden="1"/>
    </xf>
    <xf numFmtId="0" fontId="35" fillId="6" borderId="14" xfId="0" applyFont="1" applyFill="1" applyBorder="1" applyProtection="1">
      <protection hidden="1"/>
    </xf>
    <xf numFmtId="2" fontId="35" fillId="0" borderId="1" xfId="0" applyNumberFormat="1" applyFont="1" applyFill="1" applyBorder="1" applyAlignment="1" applyProtection="1">
      <alignment vertical="top"/>
      <protection hidden="1"/>
    </xf>
    <xf numFmtId="2" fontId="47" fillId="0" borderId="0" xfId="0" applyNumberFormat="1" applyFont="1" applyBorder="1" applyProtection="1">
      <protection hidden="1"/>
    </xf>
    <xf numFmtId="0" fontId="27" fillId="0" borderId="17" xfId="0" applyFont="1" applyBorder="1" applyAlignment="1" applyProtection="1">
      <alignment horizontal="right" vertical="center"/>
      <protection hidden="1"/>
    </xf>
    <xf numFmtId="0" fontId="4" fillId="0" borderId="0" xfId="0" applyFont="1" applyFill="1" applyBorder="1" applyAlignment="1">
      <alignment horizontal="left" vertical="center" indent="1"/>
    </xf>
    <xf numFmtId="0" fontId="42" fillId="0" borderId="17" xfId="0" applyFont="1" applyBorder="1" applyProtection="1">
      <protection hidden="1"/>
    </xf>
    <xf numFmtId="0" fontId="36" fillId="0" borderId="17" xfId="0" applyFont="1" applyBorder="1" applyAlignment="1" applyProtection="1">
      <alignment wrapText="1"/>
      <protection hidden="1"/>
    </xf>
    <xf numFmtId="0" fontId="35" fillId="0" borderId="0" xfId="0" applyFont="1" applyBorder="1" applyAlignment="1" applyProtection="1">
      <alignment wrapText="1"/>
      <protection hidden="1"/>
    </xf>
    <xf numFmtId="0" fontId="35" fillId="0" borderId="17" xfId="0" applyFont="1" applyBorder="1" applyAlignment="1" applyProtection="1">
      <alignment wrapText="1"/>
      <protection hidden="1"/>
    </xf>
    <xf numFmtId="0" fontId="40" fillId="0" borderId="46" xfId="0" applyFont="1" applyBorder="1" applyAlignment="1" applyProtection="1">
      <alignment horizontal="right"/>
      <protection hidden="1"/>
    </xf>
    <xf numFmtId="0" fontId="36" fillId="0" borderId="36" xfId="0" applyFont="1" applyBorder="1" applyAlignment="1" applyProtection="1">
      <alignment wrapText="1"/>
      <protection hidden="1"/>
    </xf>
    <xf numFmtId="2" fontId="40" fillId="0" borderId="47" xfId="0" applyNumberFormat="1" applyFont="1" applyBorder="1" applyProtection="1">
      <protection hidden="1"/>
    </xf>
    <xf numFmtId="0" fontId="44" fillId="0" borderId="24" xfId="0" applyFont="1" applyBorder="1" applyProtection="1">
      <protection hidden="1"/>
    </xf>
    <xf numFmtId="2" fontId="35" fillId="0" borderId="24" xfId="0" applyNumberFormat="1" applyFont="1" applyBorder="1" applyProtection="1">
      <protection hidden="1"/>
    </xf>
    <xf numFmtId="2" fontId="35" fillId="0" borderId="24" xfId="0" applyNumberFormat="1" applyFont="1" applyFill="1" applyBorder="1" applyProtection="1">
      <protection hidden="1"/>
    </xf>
    <xf numFmtId="2" fontId="35" fillId="0" borderId="24" xfId="0" applyNumberFormat="1" applyFont="1" applyFill="1" applyBorder="1" applyAlignment="1" applyProtection="1">
      <alignment vertical="top"/>
      <protection hidden="1"/>
    </xf>
    <xf numFmtId="2" fontId="40" fillId="0" borderId="32" xfId="0" applyNumberFormat="1" applyFont="1" applyBorder="1" applyProtection="1">
      <protection hidden="1"/>
    </xf>
    <xf numFmtId="2" fontId="35" fillId="0" borderId="8" xfId="0" applyNumberFormat="1" applyFont="1" applyBorder="1" applyProtection="1">
      <protection hidden="1"/>
    </xf>
    <xf numFmtId="2" fontId="40" fillId="0" borderId="38" xfId="0" applyNumberFormat="1" applyFont="1" applyBorder="1" applyProtection="1">
      <protection hidden="1"/>
    </xf>
    <xf numFmtId="2" fontId="35" fillId="6" borderId="5" xfId="0" applyNumberFormat="1" applyFont="1" applyFill="1" applyBorder="1" applyProtection="1">
      <protection hidden="1"/>
    </xf>
    <xf numFmtId="0" fontId="35" fillId="0" borderId="2" xfId="0" applyFont="1" applyBorder="1" applyProtection="1">
      <protection hidden="1"/>
    </xf>
    <xf numFmtId="0" fontId="29" fillId="6" borderId="12" xfId="0" applyFont="1" applyFill="1" applyBorder="1" applyAlignment="1" applyProtection="1">
      <alignment vertical="center"/>
      <protection hidden="1"/>
    </xf>
    <xf numFmtId="0" fontId="29" fillId="6" borderId="15" xfId="0" applyFont="1" applyFill="1" applyBorder="1" applyAlignment="1" applyProtection="1">
      <alignment vertical="center"/>
      <protection hidden="1"/>
    </xf>
    <xf numFmtId="0" fontId="35" fillId="0" borderId="6" xfId="0" applyFont="1" applyBorder="1" applyProtection="1">
      <protection hidden="1"/>
    </xf>
    <xf numFmtId="0" fontId="36" fillId="0" borderId="32" xfId="0" applyNumberFormat="1" applyFont="1" applyBorder="1" applyAlignment="1" applyProtection="1">
      <alignment horizontal="left" vertical="top"/>
      <protection hidden="1"/>
    </xf>
    <xf numFmtId="49" fontId="39" fillId="0" borderId="1" xfId="0" applyNumberFormat="1" applyFont="1" applyBorder="1" applyAlignment="1" applyProtection="1">
      <alignment horizontal="left" vertical="top"/>
      <protection hidden="1"/>
    </xf>
    <xf numFmtId="0" fontId="36" fillId="0" borderId="48" xfId="0" applyFont="1" applyBorder="1" applyAlignment="1" applyProtection="1">
      <alignment wrapText="1"/>
      <protection hidden="1"/>
    </xf>
    <xf numFmtId="0" fontId="60" fillId="0" borderId="1" xfId="0" applyFont="1" applyBorder="1" applyAlignment="1" applyProtection="1">
      <alignment wrapText="1"/>
      <protection hidden="1"/>
    </xf>
    <xf numFmtId="0" fontId="60" fillId="7" borderId="1" xfId="0" applyFont="1" applyFill="1" applyBorder="1" applyAlignment="1" applyProtection="1">
      <alignment wrapText="1"/>
      <protection hidden="1"/>
    </xf>
    <xf numFmtId="0" fontId="60" fillId="7" borderId="5" xfId="0" applyFont="1" applyFill="1" applyBorder="1" applyAlignment="1" applyProtection="1">
      <alignment wrapText="1"/>
      <protection hidden="1"/>
    </xf>
    <xf numFmtId="0" fontId="60" fillId="12" borderId="1" xfId="0" applyFont="1" applyFill="1" applyBorder="1" applyAlignment="1" applyProtection="1">
      <alignment wrapText="1"/>
      <protection hidden="1"/>
    </xf>
    <xf numFmtId="0" fontId="60" fillId="12" borderId="5" xfId="0" applyFont="1" applyFill="1" applyBorder="1" applyAlignment="1" applyProtection="1">
      <alignment wrapText="1"/>
      <protection hidden="1"/>
    </xf>
    <xf numFmtId="49" fontId="56" fillId="18" borderId="0" xfId="2" applyNumberFormat="1" applyFont="1" applyFill="1" applyAlignment="1">
      <alignment horizontal="left" wrapText="1"/>
    </xf>
    <xf numFmtId="49" fontId="0" fillId="9" borderId="0" xfId="0" applyNumberFormat="1" applyFill="1" applyAlignment="1" applyProtection="1">
      <alignment wrapText="1"/>
    </xf>
    <xf numFmtId="49" fontId="43" fillId="8" borderId="0" xfId="0" applyNumberFormat="1" applyFont="1" applyFill="1" applyAlignment="1" applyProtection="1">
      <alignment horizontal="left" wrapText="1"/>
    </xf>
    <xf numFmtId="49" fontId="43" fillId="8" borderId="0" xfId="0" applyNumberFormat="1" applyFont="1" applyFill="1" applyAlignment="1" applyProtection="1">
      <alignment wrapText="1"/>
    </xf>
    <xf numFmtId="0" fontId="21" fillId="0" borderId="2" xfId="0" applyFont="1" applyBorder="1" applyAlignment="1" applyProtection="1">
      <alignment horizontal="center" vertical="top"/>
      <protection locked="0"/>
    </xf>
    <xf numFmtId="0" fontId="21" fillId="0" borderId="0" xfId="0" applyFont="1" applyAlignment="1" applyProtection="1">
      <alignment horizontal="center" vertical="top"/>
      <protection locked="0"/>
    </xf>
    <xf numFmtId="0" fontId="5" fillId="15" borderId="1" xfId="0" applyFont="1" applyFill="1" applyBorder="1" applyAlignment="1" applyProtection="1">
      <alignment horizontal="left" vertical="top" wrapText="1"/>
    </xf>
    <xf numFmtId="0" fontId="12" fillId="15" borderId="1" xfId="0" applyFont="1" applyFill="1" applyBorder="1" applyAlignment="1" applyProtection="1">
      <alignment horizontal="left" vertical="top" wrapText="1"/>
    </xf>
    <xf numFmtId="0" fontId="20" fillId="15" borderId="5" xfId="0" applyFont="1" applyFill="1" applyBorder="1" applyAlignment="1" applyProtection="1">
      <alignment wrapText="1"/>
    </xf>
    <xf numFmtId="0" fontId="0" fillId="15" borderId="32" xfId="0" applyFill="1" applyBorder="1" applyAlignment="1" applyProtection="1">
      <alignment wrapText="1"/>
    </xf>
    <xf numFmtId="0" fontId="20" fillId="15" borderId="32" xfId="0" applyFont="1" applyFill="1" applyBorder="1" applyAlignment="1" applyProtection="1">
      <alignment wrapText="1"/>
    </xf>
    <xf numFmtId="0" fontId="0" fillId="15" borderId="24" xfId="0" applyFill="1" applyBorder="1" applyAlignment="1" applyProtection="1">
      <alignment wrapText="1"/>
    </xf>
    <xf numFmtId="0" fontId="50" fillId="0" borderId="0" xfId="0" applyFont="1" applyFill="1" applyBorder="1" applyAlignment="1" applyProtection="1">
      <alignment horizontal="center" vertical="center"/>
      <protection locked="0"/>
    </xf>
    <xf numFmtId="0" fontId="51" fillId="0" borderId="3" xfId="0" applyFont="1" applyBorder="1" applyAlignment="1" applyProtection="1">
      <alignment horizontal="center" wrapText="1"/>
      <protection locked="0"/>
    </xf>
    <xf numFmtId="0" fontId="0" fillId="0" borderId="6" xfId="0" applyBorder="1" applyAlignment="1">
      <alignment horizontal="center" wrapText="1"/>
    </xf>
    <xf numFmtId="0" fontId="0" fillId="0" borderId="7" xfId="0" applyBorder="1" applyAlignment="1">
      <alignment horizontal="center" wrapText="1"/>
    </xf>
    <xf numFmtId="0" fontId="0" fillId="0" borderId="0" xfId="0" applyBorder="1" applyAlignment="1">
      <alignment horizontal="center" wrapText="1"/>
    </xf>
    <xf numFmtId="0" fontId="0" fillId="0" borderId="45" xfId="0" applyBorder="1" applyAlignment="1">
      <alignment horizontal="center" wrapText="1"/>
    </xf>
    <xf numFmtId="0" fontId="0" fillId="0" borderId="2" xfId="0" applyBorder="1" applyAlignment="1">
      <alignment horizontal="center" wrapText="1"/>
    </xf>
    <xf numFmtId="0" fontId="27" fillId="0" borderId="1" xfId="0" applyFont="1" applyFill="1" applyBorder="1" applyAlignment="1" applyProtection="1">
      <alignment horizontal="left" vertical="center"/>
    </xf>
    <xf numFmtId="0" fontId="0" fillId="0" borderId="1" xfId="0" applyFill="1" applyBorder="1" applyProtection="1"/>
    <xf numFmtId="0" fontId="20" fillId="0" borderId="33" xfId="0" applyFont="1" applyBorder="1" applyAlignment="1" applyProtection="1">
      <alignment horizontal="right" vertical="center" wrapText="1"/>
    </xf>
    <xf numFmtId="0" fontId="20" fillId="0" borderId="34" xfId="0" applyFont="1" applyBorder="1" applyAlignment="1" applyProtection="1">
      <alignment horizontal="right" vertical="center" wrapText="1"/>
    </xf>
    <xf numFmtId="0" fontId="20" fillId="0" borderId="35" xfId="0" applyFont="1" applyBorder="1" applyAlignment="1" applyProtection="1">
      <alignment horizontal="right" vertical="center" wrapText="1"/>
    </xf>
    <xf numFmtId="0" fontId="26" fillId="0" borderId="31" xfId="0" applyFont="1" applyFill="1" applyBorder="1" applyAlignment="1" applyProtection="1">
      <alignment horizontal="left" vertical="center"/>
      <protection hidden="1"/>
    </xf>
    <xf numFmtId="0" fontId="0" fillId="0" borderId="31" xfId="0" applyFill="1" applyBorder="1" applyAlignment="1" applyProtection="1">
      <alignment vertical="center"/>
      <protection hidden="1"/>
    </xf>
    <xf numFmtId="0" fontId="20" fillId="0" borderId="36" xfId="0" applyFont="1" applyBorder="1" applyAlignment="1" applyProtection="1">
      <alignment horizontal="right" vertical="center" wrapText="1"/>
    </xf>
    <xf numFmtId="0" fontId="20" fillId="0" borderId="32" xfId="0" applyFont="1" applyBorder="1" applyAlignment="1" applyProtection="1">
      <alignment horizontal="right" vertical="center" wrapText="1"/>
    </xf>
    <xf numFmtId="0" fontId="20" fillId="0" borderId="24" xfId="0" applyFont="1" applyBorder="1" applyAlignment="1" applyProtection="1">
      <alignment horizontal="right" vertical="center" wrapText="1"/>
    </xf>
    <xf numFmtId="0" fontId="26" fillId="0" borderId="1" xfId="0" applyFont="1" applyFill="1" applyBorder="1" applyAlignment="1" applyProtection="1">
      <alignment horizontal="left" vertical="center"/>
      <protection hidden="1"/>
    </xf>
    <xf numFmtId="0" fontId="0" fillId="0" borderId="1" xfId="0" applyFill="1" applyBorder="1" applyAlignment="1" applyProtection="1">
      <alignment vertical="center"/>
      <protection hidden="1"/>
    </xf>
    <xf numFmtId="0" fontId="20" fillId="0" borderId="1" xfId="0" applyFont="1" applyBorder="1" applyAlignment="1" applyProtection="1">
      <alignment horizontal="right" vertical="center"/>
    </xf>
    <xf numFmtId="0" fontId="0" fillId="0" borderId="1" xfId="0" applyBorder="1" applyProtection="1"/>
    <xf numFmtId="0" fontId="28" fillId="0" borderId="5" xfId="0" applyFont="1" applyFill="1" applyBorder="1" applyAlignment="1" applyProtection="1">
      <alignment horizontal="left" vertical="center"/>
      <protection hidden="1"/>
    </xf>
    <xf numFmtId="0" fontId="0" fillId="0" borderId="32" xfId="0" applyFill="1" applyBorder="1" applyAlignment="1" applyProtection="1">
      <alignment vertical="center"/>
      <protection hidden="1"/>
    </xf>
    <xf numFmtId="0" fontId="0" fillId="0" borderId="24" xfId="0" applyFill="1" applyBorder="1" applyAlignment="1" applyProtection="1">
      <alignment vertical="center"/>
      <protection hidden="1"/>
    </xf>
    <xf numFmtId="0" fontId="20" fillId="0" borderId="1" xfId="0" applyFont="1" applyBorder="1" applyAlignment="1" applyProtection="1">
      <alignment horizontal="right"/>
    </xf>
    <xf numFmtId="0" fontId="9" fillId="0" borderId="1" xfId="0" applyFont="1" applyFill="1" applyBorder="1" applyAlignment="1" applyProtection="1">
      <alignment horizontal="left"/>
    </xf>
    <xf numFmtId="0" fontId="0" fillId="0" borderId="1" xfId="0" applyFill="1" applyBorder="1" applyAlignment="1" applyProtection="1">
      <alignment horizontal="left"/>
    </xf>
    <xf numFmtId="0" fontId="24" fillId="2" borderId="26" xfId="0" applyFont="1" applyFill="1" applyBorder="1" applyAlignment="1" applyProtection="1">
      <alignment horizontal="left" vertical="top" wrapText="1"/>
      <protection locked="0"/>
    </xf>
    <xf numFmtId="0" fontId="24" fillId="2" borderId="6" xfId="0" applyFont="1" applyFill="1" applyBorder="1" applyAlignment="1" applyProtection="1">
      <alignment horizontal="left" vertical="top" wrapText="1"/>
      <protection locked="0"/>
    </xf>
    <xf numFmtId="0" fontId="24" fillId="2" borderId="27"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7" xfId="0" applyFont="1" applyFill="1" applyBorder="1" applyAlignment="1" applyProtection="1">
      <alignment horizontal="left" vertical="top" wrapText="1"/>
      <protection locked="0"/>
    </xf>
    <xf numFmtId="0" fontId="24" fillId="2" borderId="28" xfId="0" applyFont="1" applyFill="1" applyBorder="1" applyAlignment="1" applyProtection="1">
      <alignment horizontal="left" vertical="top" wrapText="1"/>
      <protection locked="0"/>
    </xf>
    <xf numFmtId="0" fontId="24" fillId="2" borderId="2" xfId="0" applyFont="1" applyFill="1" applyBorder="1" applyAlignment="1" applyProtection="1">
      <alignment horizontal="left" vertical="top" wrapText="1"/>
      <protection locked="0"/>
    </xf>
    <xf numFmtId="0" fontId="24" fillId="2" borderId="29" xfId="0" applyFont="1" applyFill="1" applyBorder="1" applyAlignment="1" applyProtection="1">
      <alignment horizontal="left" vertical="top" wrapText="1"/>
      <protection locked="0"/>
    </xf>
    <xf numFmtId="0" fontId="25" fillId="0" borderId="16" xfId="0" applyFont="1" applyBorder="1" applyAlignment="1" applyProtection="1">
      <alignment horizontal="left" vertical="top" wrapText="1"/>
    </xf>
    <xf numFmtId="0" fontId="20" fillId="0" borderId="0" xfId="0" applyFont="1" applyAlignment="1" applyProtection="1">
      <alignment wrapText="1"/>
    </xf>
    <xf numFmtId="0" fontId="20" fillId="0" borderId="17" xfId="0" applyFont="1" applyBorder="1" applyAlignment="1" applyProtection="1">
      <alignment wrapText="1"/>
    </xf>
    <xf numFmtId="0" fontId="20" fillId="0" borderId="16" xfId="0" applyFont="1" applyBorder="1" applyAlignment="1" applyProtection="1">
      <alignment wrapText="1"/>
    </xf>
    <xf numFmtId="0" fontId="24" fillId="0" borderId="21" xfId="0" applyFont="1" applyBorder="1" applyAlignment="1" applyProtection="1">
      <alignment horizontal="center" wrapText="1"/>
    </xf>
    <xf numFmtId="0" fontId="24" fillId="0" borderId="25" xfId="0" applyFont="1" applyBorder="1" applyAlignment="1" applyProtection="1">
      <alignment horizontal="center" wrapText="1"/>
    </xf>
    <xf numFmtId="0" fontId="24" fillId="0" borderId="18" xfId="0" applyFont="1" applyBorder="1" applyAlignment="1" applyProtection="1">
      <alignment horizontal="center" wrapText="1"/>
    </xf>
    <xf numFmtId="0" fontId="20" fillId="0" borderId="41" xfId="0" applyFont="1" applyBorder="1" applyAlignment="1" applyProtection="1">
      <alignment horizontal="right" vertical="center" wrapText="1"/>
    </xf>
    <xf numFmtId="0" fontId="20" fillId="0" borderId="42" xfId="0" applyFont="1" applyBorder="1" applyAlignment="1" applyProtection="1">
      <alignment horizontal="right" vertical="center" wrapText="1"/>
    </xf>
    <xf numFmtId="0" fontId="20" fillId="0" borderId="43" xfId="0" applyFont="1" applyBorder="1" applyAlignment="1" applyProtection="1">
      <alignment horizontal="right" vertical="center" wrapText="1"/>
    </xf>
    <xf numFmtId="0" fontId="26" fillId="0" borderId="38" xfId="0" applyFont="1" applyFill="1" applyBorder="1" applyAlignment="1" applyProtection="1">
      <alignment horizontal="left" vertical="center"/>
      <protection hidden="1"/>
    </xf>
    <xf numFmtId="0" fontId="0" fillId="0" borderId="38" xfId="0" applyFill="1" applyBorder="1" applyAlignment="1" applyProtection="1">
      <alignment vertical="center"/>
      <protection hidden="1"/>
    </xf>
    <xf numFmtId="0" fontId="41" fillId="0" borderId="10" xfId="0" applyFont="1" applyBorder="1" applyProtection="1">
      <protection locked="0"/>
    </xf>
    <xf numFmtId="0" fontId="41" fillId="0" borderId="11" xfId="0" applyFont="1" applyBorder="1" applyProtection="1">
      <protection locked="0"/>
    </xf>
    <xf numFmtId="0" fontId="41" fillId="0" borderId="12" xfId="0" applyFont="1" applyBorder="1" applyProtection="1">
      <protection locked="0"/>
    </xf>
    <xf numFmtId="14" fontId="24" fillId="2" borderId="0" xfId="0" applyNumberFormat="1" applyFont="1" applyFill="1" applyAlignment="1" applyProtection="1">
      <alignment horizontal="left" vertical="top"/>
      <protection locked="0"/>
    </xf>
    <xf numFmtId="0" fontId="22" fillId="0" borderId="0" xfId="0" applyFont="1" applyAlignment="1" applyProtection="1">
      <alignment horizontal="left" vertical="top"/>
      <protection locked="0"/>
    </xf>
    <xf numFmtId="0" fontId="58" fillId="0" borderId="45" xfId="0" applyFont="1" applyBorder="1" applyAlignment="1" applyProtection="1">
      <protection locked="0" hidden="1"/>
    </xf>
    <xf numFmtId="0" fontId="0" fillId="0" borderId="2" xfId="0" applyBorder="1" applyAlignment="1" applyProtection="1">
      <protection hidden="1"/>
    </xf>
    <xf numFmtId="0" fontId="2" fillId="0" borderId="1" xfId="0" applyFont="1" applyFill="1" applyBorder="1" applyAlignment="1" applyProtection="1">
      <alignment horizontal="left"/>
    </xf>
    <xf numFmtId="0" fontId="0" fillId="0" borderId="0" xfId="0" applyAlignment="1" applyProtection="1">
      <alignment horizontal="left" vertical="top"/>
      <protection locked="0"/>
    </xf>
    <xf numFmtId="0" fontId="24" fillId="2" borderId="0" xfId="0" applyFont="1" applyFill="1" applyAlignment="1" applyProtection="1">
      <alignment horizontal="left" vertical="top"/>
      <protection locked="0"/>
    </xf>
    <xf numFmtId="0" fontId="9" fillId="0" borderId="0" xfId="0" applyFont="1" applyBorder="1" applyAlignment="1" applyProtection="1">
      <alignment horizontal="left"/>
      <protection hidden="1"/>
    </xf>
    <xf numFmtId="0" fontId="0" fillId="0" borderId="0" xfId="0" applyBorder="1" applyAlignment="1" applyProtection="1">
      <alignment horizontal="left"/>
      <protection hidden="1"/>
    </xf>
    <xf numFmtId="0" fontId="20" fillId="0" borderId="36" xfId="0" applyFont="1" applyBorder="1" applyAlignment="1" applyProtection="1">
      <alignment horizontal="right" vertical="center"/>
      <protection hidden="1"/>
    </xf>
    <xf numFmtId="0" fontId="20" fillId="0" borderId="32" xfId="0" applyFont="1" applyBorder="1" applyAlignment="1" applyProtection="1">
      <alignment horizontal="right" vertical="center"/>
      <protection hidden="1"/>
    </xf>
    <xf numFmtId="0" fontId="20" fillId="0" borderId="24" xfId="0" applyFont="1" applyBorder="1" applyAlignment="1" applyProtection="1">
      <alignment horizontal="right" vertical="center"/>
      <protection hidden="1"/>
    </xf>
    <xf numFmtId="0" fontId="26" fillId="0" borderId="5" xfId="0" applyFont="1" applyBorder="1" applyAlignment="1" applyProtection="1">
      <alignment horizontal="left" vertical="center"/>
      <protection hidden="1"/>
    </xf>
    <xf numFmtId="0" fontId="26" fillId="0" borderId="24" xfId="0" applyFont="1" applyBorder="1" applyAlignment="1" applyProtection="1">
      <alignment horizontal="left" vertical="center"/>
      <protection hidden="1"/>
    </xf>
    <xf numFmtId="0" fontId="20" fillId="0" borderId="33" xfId="0" applyFont="1" applyBorder="1" applyAlignment="1" applyProtection="1">
      <alignment horizontal="right" vertical="center"/>
      <protection hidden="1"/>
    </xf>
    <xf numFmtId="0" fontId="20" fillId="0" borderId="34" xfId="0" applyFont="1" applyBorder="1" applyAlignment="1" applyProtection="1">
      <alignment horizontal="right" vertical="center"/>
      <protection hidden="1"/>
    </xf>
    <xf numFmtId="0" fontId="20" fillId="0" borderId="35" xfId="0" applyFont="1" applyBorder="1" applyAlignment="1" applyProtection="1">
      <alignment horizontal="right" vertical="center"/>
      <protection hidden="1"/>
    </xf>
    <xf numFmtId="0" fontId="26" fillId="0" borderId="37" xfId="0" applyFont="1" applyBorder="1" applyAlignment="1" applyProtection="1">
      <alignment horizontal="left" vertical="center"/>
      <protection hidden="1"/>
    </xf>
    <xf numFmtId="0" fontId="26" fillId="0" borderId="35" xfId="0" applyFont="1" applyBorder="1" applyAlignment="1" applyProtection="1">
      <alignment horizontal="left" vertical="center"/>
      <protection hidden="1"/>
    </xf>
    <xf numFmtId="0" fontId="37" fillId="0" borderId="7" xfId="0" applyFont="1" applyBorder="1" applyAlignment="1" applyProtection="1">
      <alignment horizontal="center" vertical="center" wrapText="1"/>
      <protection hidden="1"/>
    </xf>
    <xf numFmtId="0" fontId="38" fillId="0" borderId="0" xfId="0" applyFont="1" applyBorder="1" applyAlignment="1" applyProtection="1">
      <alignment horizontal="center" vertical="center" wrapText="1"/>
      <protection hidden="1"/>
    </xf>
    <xf numFmtId="0" fontId="20" fillId="0" borderId="0" xfId="0" applyFont="1" applyBorder="1" applyAlignment="1" applyProtection="1">
      <alignment horizontal="right"/>
      <protection hidden="1"/>
    </xf>
    <xf numFmtId="0" fontId="0" fillId="0" borderId="0" xfId="0" applyBorder="1" applyProtection="1">
      <protection hidden="1"/>
    </xf>
    <xf numFmtId="0" fontId="37" fillId="7" borderId="5" xfId="0" applyFont="1" applyFill="1" applyBorder="1" applyAlignment="1" applyProtection="1">
      <alignment horizontal="center" vertical="center" wrapText="1"/>
      <protection hidden="1"/>
    </xf>
    <xf numFmtId="0" fontId="38" fillId="14" borderId="32" xfId="0" applyFont="1" applyFill="1" applyBorder="1" applyAlignment="1" applyProtection="1">
      <alignment horizontal="center" vertical="center" wrapText="1"/>
      <protection hidden="1"/>
    </xf>
    <xf numFmtId="0" fontId="38" fillId="14" borderId="24" xfId="0" applyFont="1" applyFill="1" applyBorder="1" applyAlignment="1" applyProtection="1">
      <alignment horizontal="center" vertical="center" wrapText="1"/>
      <protection hidden="1"/>
    </xf>
    <xf numFmtId="0" fontId="37" fillId="12" borderId="5" xfId="0" applyFont="1" applyFill="1" applyBorder="1" applyAlignment="1" applyProtection="1">
      <alignment horizontal="center" vertical="center" wrapText="1"/>
      <protection hidden="1"/>
    </xf>
    <xf numFmtId="0" fontId="38" fillId="13" borderId="32" xfId="0" applyFont="1" applyFill="1" applyBorder="1" applyAlignment="1" applyProtection="1">
      <alignment horizontal="center" vertical="center" wrapText="1"/>
      <protection hidden="1"/>
    </xf>
    <xf numFmtId="0" fontId="38" fillId="13" borderId="24" xfId="0" applyFont="1" applyFill="1" applyBorder="1" applyAlignment="1" applyProtection="1">
      <alignment horizontal="center" vertical="center" wrapText="1"/>
      <protection hidden="1"/>
    </xf>
    <xf numFmtId="0" fontId="20" fillId="0" borderId="41" xfId="0" applyFont="1" applyBorder="1" applyAlignment="1" applyProtection="1">
      <alignment horizontal="right" vertical="center"/>
      <protection hidden="1"/>
    </xf>
    <xf numFmtId="0" fontId="20" fillId="0" borderId="42" xfId="0" applyFont="1" applyBorder="1" applyAlignment="1" applyProtection="1">
      <alignment horizontal="right" vertical="center"/>
      <protection hidden="1"/>
    </xf>
    <xf numFmtId="0" fontId="20" fillId="0" borderId="43" xfId="0" applyFont="1" applyBorder="1" applyAlignment="1" applyProtection="1">
      <alignment horizontal="right" vertical="center"/>
      <protection hidden="1"/>
    </xf>
    <xf numFmtId="0" fontId="27" fillId="0" borderId="5" xfId="0" applyFont="1" applyBorder="1" applyAlignment="1" applyProtection="1">
      <alignment horizontal="left" vertical="center"/>
      <protection hidden="1"/>
    </xf>
    <xf numFmtId="0" fontId="27" fillId="0" borderId="24" xfId="0" applyFont="1" applyBorder="1" applyAlignment="1" applyProtection="1">
      <alignment horizontal="left" vertical="center"/>
      <protection hidden="1"/>
    </xf>
    <xf numFmtId="0" fontId="26" fillId="0" borderId="39" xfId="0" applyFont="1" applyBorder="1" applyAlignment="1" applyProtection="1">
      <alignment horizontal="left" vertical="center"/>
      <protection hidden="1"/>
    </xf>
    <xf numFmtId="0" fontId="26" fillId="0" borderId="43" xfId="0" applyFont="1" applyBorder="1" applyAlignment="1" applyProtection="1">
      <alignment horizontal="left" vertical="center"/>
      <protection hidden="1"/>
    </xf>
    <xf numFmtId="0" fontId="14" fillId="0" borderId="1" xfId="0" applyFont="1" applyBorder="1" applyAlignment="1">
      <alignment horizontal="center"/>
    </xf>
    <xf numFmtId="167" fontId="20" fillId="0" borderId="1" xfId="0" applyNumberFormat="1" applyFont="1" applyBorder="1" applyAlignment="1">
      <alignment horizontal="center"/>
    </xf>
  </cellXfs>
  <cellStyles count="3">
    <cellStyle name="Prozent" xfId="1" builtinId="5"/>
    <cellStyle name="Standard" xfId="0" builtinId="0"/>
    <cellStyle name="Standard 2" xfId="2" xr:uid="{2C850EBB-3B49-49BA-856C-C03CD253868D}"/>
  </cellStyles>
  <dxfs count="302">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ont>
        <color theme="8" tint="-0.24994659260841701"/>
      </font>
      <fill>
        <patternFill patternType="none"/>
      </fill>
    </dxf>
    <dxf>
      <font>
        <color indexed="2"/>
      </font>
    </dxf>
  </dxfs>
  <tableStyles count="0" defaultTableStyle="TableStyleMedium2" defaultPivotStyle="PivotStyleLight16"/>
  <colors>
    <mruColors>
      <color rgb="FFD9E1F2"/>
      <color rgb="FFFFFFCC"/>
      <color rgb="FFFF99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85726</xdr:colOff>
      <xdr:row>0</xdr:row>
      <xdr:rowOff>38100</xdr:rowOff>
    </xdr:from>
    <xdr:to>
      <xdr:col>4</xdr:col>
      <xdr:colOff>828676</xdr:colOff>
      <xdr:row>1</xdr:row>
      <xdr:rowOff>7827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495926" y="38100"/>
          <a:ext cx="742950" cy="265002"/>
        </a:xfrm>
        <a:prstGeom prst="rect">
          <a:avLst/>
        </a:prstGeom>
      </xdr:spPr>
    </xdr:pic>
    <xdr:clientData/>
  </xdr:twoCellAnchor>
  <xdr:twoCellAnchor>
    <xdr:from>
      <xdr:col>6</xdr:col>
      <xdr:colOff>104775</xdr:colOff>
      <xdr:row>36</xdr:row>
      <xdr:rowOff>9526</xdr:rowOff>
    </xdr:from>
    <xdr:to>
      <xdr:col>9</xdr:col>
      <xdr:colOff>200025</xdr:colOff>
      <xdr:row>43</xdr:row>
      <xdr:rowOff>9526</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7343775" y="6629401"/>
          <a:ext cx="23812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Explanations:</a:t>
          </a:r>
        </a:p>
        <a:p>
          <a:r>
            <a:rPr lang="de-DE" sz="1100"/>
            <a:t>- </a:t>
          </a:r>
          <a:r>
            <a:rPr lang="de-DE" sz="1100" u="sng"/>
            <a:t>Start</a:t>
          </a:r>
          <a:r>
            <a:rPr lang="de-DE" sz="1100" u="sng" baseline="0"/>
            <a:t> month &amp; end month: </a:t>
          </a:r>
          <a:r>
            <a:rPr lang="de-DE" sz="1100" baseline="0"/>
            <a:t>fill in only numbers, no dates. (If a WP starts at the first project month fill in 1, etc.)</a:t>
          </a:r>
        </a:p>
        <a:p>
          <a:endParaRPr lang="de-DE" sz="1100" baseline="0"/>
        </a:p>
        <a:p>
          <a:r>
            <a:rPr lang="de-DE" sz="1100" baseline="0"/>
            <a:t>- </a:t>
          </a:r>
          <a:r>
            <a:rPr lang="de-DE" sz="1100" u="sng" baseline="0"/>
            <a:t>involvement:</a:t>
          </a:r>
          <a:r>
            <a:rPr lang="de-DE" sz="1100" baseline="0"/>
            <a:t> please mark WPs in which you are involved with an    x </a:t>
          </a:r>
          <a:endParaRPr lang="de-DE"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285750</xdr:colOff>
      <xdr:row>1</xdr:row>
      <xdr:rowOff>57150</xdr:rowOff>
    </xdr:from>
    <xdr:to>
      <xdr:col>33</xdr:col>
      <xdr:colOff>504825</xdr:colOff>
      <xdr:row>2</xdr:row>
      <xdr:rowOff>146647</xdr:rowOff>
    </xdr:to>
    <xdr:pic>
      <xdr:nvPicPr>
        <xdr:cNvPr id="2" name="Grafik 1">
          <a:extLst>
            <a:ext uri="{FF2B5EF4-FFF2-40B4-BE49-F238E27FC236}">
              <a16:creationId xmlns:a16="http://schemas.microsoft.com/office/drawing/2014/main" id="{EA4BF1C6-E85C-45CC-B77C-2722B7B8DA7E}"/>
            </a:ext>
          </a:extLst>
        </xdr:cNvPr>
        <xdr:cNvPicPr>
          <a:picLocks noChangeAspect="1"/>
        </xdr:cNvPicPr>
      </xdr:nvPicPr>
      <xdr:blipFill>
        <a:blip xmlns:r="http://schemas.openxmlformats.org/officeDocument/2006/relationships" r:embed="rId1"/>
        <a:stretch>
          <a:fillRect/>
        </a:stretch>
      </xdr:blipFill>
      <xdr:spPr>
        <a:xfrm>
          <a:off x="10991850" y="247650"/>
          <a:ext cx="885825" cy="3180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285750</xdr:colOff>
      <xdr:row>1</xdr:row>
      <xdr:rowOff>47625</xdr:rowOff>
    </xdr:from>
    <xdr:to>
      <xdr:col>33</xdr:col>
      <xdr:colOff>504825</xdr:colOff>
      <xdr:row>2</xdr:row>
      <xdr:rowOff>137122</xdr:rowOff>
    </xdr:to>
    <xdr:pic>
      <xdr:nvPicPr>
        <xdr:cNvPr id="2" name="Grafik 1">
          <a:extLst>
            <a:ext uri="{FF2B5EF4-FFF2-40B4-BE49-F238E27FC236}">
              <a16:creationId xmlns:a16="http://schemas.microsoft.com/office/drawing/2014/main" id="{CA872BF0-F21A-45F3-8C67-75E7C92A9047}"/>
            </a:ext>
          </a:extLst>
        </xdr:cNvPr>
        <xdr:cNvPicPr>
          <a:picLocks noChangeAspect="1"/>
        </xdr:cNvPicPr>
      </xdr:nvPicPr>
      <xdr:blipFill>
        <a:blip xmlns:r="http://schemas.openxmlformats.org/officeDocument/2006/relationships" r:embed="rId1"/>
        <a:stretch>
          <a:fillRect/>
        </a:stretch>
      </xdr:blipFill>
      <xdr:spPr>
        <a:xfrm>
          <a:off x="10991850" y="238125"/>
          <a:ext cx="885825" cy="3180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257175</xdr:colOff>
      <xdr:row>1</xdr:row>
      <xdr:rowOff>47625</xdr:rowOff>
    </xdr:from>
    <xdr:to>
      <xdr:col>33</xdr:col>
      <xdr:colOff>476250</xdr:colOff>
      <xdr:row>2</xdr:row>
      <xdr:rowOff>137122</xdr:rowOff>
    </xdr:to>
    <xdr:pic>
      <xdr:nvPicPr>
        <xdr:cNvPr id="2" name="Grafik 1">
          <a:extLst>
            <a:ext uri="{FF2B5EF4-FFF2-40B4-BE49-F238E27FC236}">
              <a16:creationId xmlns:a16="http://schemas.microsoft.com/office/drawing/2014/main" id="{A619FD16-E49D-4752-9900-A04582860F96}"/>
            </a:ext>
          </a:extLst>
        </xdr:cNvPr>
        <xdr:cNvPicPr>
          <a:picLocks noChangeAspect="1"/>
        </xdr:cNvPicPr>
      </xdr:nvPicPr>
      <xdr:blipFill>
        <a:blip xmlns:r="http://schemas.openxmlformats.org/officeDocument/2006/relationships" r:embed="rId1"/>
        <a:stretch>
          <a:fillRect/>
        </a:stretch>
      </xdr:blipFill>
      <xdr:spPr>
        <a:xfrm>
          <a:off x="10963275" y="238125"/>
          <a:ext cx="885825" cy="3180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257175</xdr:colOff>
      <xdr:row>1</xdr:row>
      <xdr:rowOff>28575</xdr:rowOff>
    </xdr:from>
    <xdr:to>
      <xdr:col>33</xdr:col>
      <xdr:colOff>476250</xdr:colOff>
      <xdr:row>2</xdr:row>
      <xdr:rowOff>118072</xdr:rowOff>
    </xdr:to>
    <xdr:pic>
      <xdr:nvPicPr>
        <xdr:cNvPr id="2" name="Grafik 1">
          <a:extLst>
            <a:ext uri="{FF2B5EF4-FFF2-40B4-BE49-F238E27FC236}">
              <a16:creationId xmlns:a16="http://schemas.microsoft.com/office/drawing/2014/main" id="{CEC3CF8C-18A5-4A99-B3EF-B56FC033C34D}"/>
            </a:ext>
          </a:extLst>
        </xdr:cNvPr>
        <xdr:cNvPicPr>
          <a:picLocks noChangeAspect="1"/>
        </xdr:cNvPicPr>
      </xdr:nvPicPr>
      <xdr:blipFill>
        <a:blip xmlns:r="http://schemas.openxmlformats.org/officeDocument/2006/relationships" r:embed="rId1"/>
        <a:stretch>
          <a:fillRect/>
        </a:stretch>
      </xdr:blipFill>
      <xdr:spPr>
        <a:xfrm>
          <a:off x="10963275" y="219075"/>
          <a:ext cx="885825" cy="3180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266700</xdr:colOff>
      <xdr:row>1</xdr:row>
      <xdr:rowOff>38100</xdr:rowOff>
    </xdr:from>
    <xdr:to>
      <xdr:col>33</xdr:col>
      <xdr:colOff>485775</xdr:colOff>
      <xdr:row>2</xdr:row>
      <xdr:rowOff>127597</xdr:rowOff>
    </xdr:to>
    <xdr:pic>
      <xdr:nvPicPr>
        <xdr:cNvPr id="2" name="Grafik 1">
          <a:extLst>
            <a:ext uri="{FF2B5EF4-FFF2-40B4-BE49-F238E27FC236}">
              <a16:creationId xmlns:a16="http://schemas.microsoft.com/office/drawing/2014/main" id="{FB900396-7FB5-4714-9264-519BB4AA2248}"/>
            </a:ext>
          </a:extLst>
        </xdr:cNvPr>
        <xdr:cNvPicPr>
          <a:picLocks noChangeAspect="1"/>
        </xdr:cNvPicPr>
      </xdr:nvPicPr>
      <xdr:blipFill>
        <a:blip xmlns:r="http://schemas.openxmlformats.org/officeDocument/2006/relationships" r:embed="rId1"/>
        <a:stretch>
          <a:fillRect/>
        </a:stretch>
      </xdr:blipFill>
      <xdr:spPr>
        <a:xfrm>
          <a:off x="10972800" y="228600"/>
          <a:ext cx="885825" cy="3180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542925</xdr:colOff>
      <xdr:row>1</xdr:row>
      <xdr:rowOff>127000</xdr:rowOff>
    </xdr:from>
    <xdr:to>
      <xdr:col>17</xdr:col>
      <xdr:colOff>654050</xdr:colOff>
      <xdr:row>2</xdr:row>
      <xdr:rowOff>149822</xdr:rowOff>
    </xdr:to>
    <xdr:pic>
      <xdr:nvPicPr>
        <xdr:cNvPr id="3" name="Grafik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12830175" y="325438"/>
          <a:ext cx="889000" cy="3165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2" name="Grafik 1">
          <a:extLst>
            <a:ext uri="{FF2B5EF4-FFF2-40B4-BE49-F238E27FC236}">
              <a16:creationId xmlns:a16="http://schemas.microsoft.com/office/drawing/2014/main" id="{FF784341-982C-4461-AD58-D720CC002C0B}"/>
            </a:ext>
          </a:extLst>
        </xdr:cNvPr>
        <xdr:cNvPicPr>
          <a:picLocks noChangeAspect="1"/>
        </xdr:cNvPicPr>
      </xdr:nvPicPr>
      <xdr:blipFill>
        <a:blip xmlns:r="http://schemas.openxmlformats.org/officeDocument/2006/relationships" r:embed="rId1"/>
        <a:stretch>
          <a:fillRect/>
        </a:stretch>
      </xdr:blipFill>
      <xdr:spPr>
        <a:xfrm>
          <a:off x="10934700" y="228600"/>
          <a:ext cx="885825" cy="318097"/>
        </a:xfrm>
        <a:prstGeom prst="rect">
          <a:avLst/>
        </a:prstGeom>
      </xdr:spPr>
    </xdr:pic>
    <xdr:clientData/>
  </xdr:twoCellAnchor>
  <xdr:twoCellAnchor>
    <xdr:from>
      <xdr:col>10</xdr:col>
      <xdr:colOff>38100</xdr:colOff>
      <xdr:row>3</xdr:row>
      <xdr:rowOff>114300</xdr:rowOff>
    </xdr:from>
    <xdr:to>
      <xdr:col>14</xdr:col>
      <xdr:colOff>180976</xdr:colOff>
      <xdr:row>7</xdr:row>
      <xdr:rowOff>9525</xdr:rowOff>
    </xdr:to>
    <xdr:sp macro="" textlink="">
      <xdr:nvSpPr>
        <xdr:cNvPr id="3" name="Textfeld 2">
          <a:extLst>
            <a:ext uri="{FF2B5EF4-FFF2-40B4-BE49-F238E27FC236}">
              <a16:creationId xmlns:a16="http://schemas.microsoft.com/office/drawing/2014/main" id="{79FD3A2C-30F7-4F11-86F1-BBA165A5525D}"/>
            </a:ext>
          </a:extLst>
        </xdr:cNvPr>
        <xdr:cNvSpPr txBox="1"/>
      </xdr:nvSpPr>
      <xdr:spPr>
        <a:xfrm>
          <a:off x="3743325" y="714375"/>
          <a:ext cx="1476376" cy="69532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These cells are filled in automatically.</a:t>
          </a:r>
        </a:p>
        <a:p>
          <a:r>
            <a:rPr lang="de-DE" sz="900">
              <a:solidFill>
                <a:schemeClr val="bg1"/>
              </a:solidFill>
            </a:rPr>
            <a:t>Please complete instead the Excel sheet "Start Data"</a:t>
          </a:r>
        </a:p>
      </xdr:txBody>
    </xdr:sp>
    <xdr:clientData/>
  </xdr:twoCellAnchor>
  <xdr:twoCellAnchor>
    <xdr:from>
      <xdr:col>24</xdr:col>
      <xdr:colOff>28575</xdr:colOff>
      <xdr:row>3</xdr:row>
      <xdr:rowOff>76200</xdr:rowOff>
    </xdr:from>
    <xdr:to>
      <xdr:col>29</xdr:col>
      <xdr:colOff>142875</xdr:colOff>
      <xdr:row>6</xdr:row>
      <xdr:rowOff>171450</xdr:rowOff>
    </xdr:to>
    <xdr:sp macro="" textlink="">
      <xdr:nvSpPr>
        <xdr:cNvPr id="4" name="Textfeld 3">
          <a:extLst>
            <a:ext uri="{FF2B5EF4-FFF2-40B4-BE49-F238E27FC236}">
              <a16:creationId xmlns:a16="http://schemas.microsoft.com/office/drawing/2014/main" id="{B7B38185-A39B-4D48-B31C-71E40AA52302}"/>
            </a:ext>
          </a:extLst>
        </xdr:cNvPr>
        <xdr:cNvSpPr txBox="1"/>
      </xdr:nvSpPr>
      <xdr:spPr>
        <a:xfrm>
          <a:off x="8401050" y="676275"/>
          <a:ext cx="1781175" cy="69532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These cells are filled in automatically.</a:t>
          </a:r>
        </a:p>
        <a:p>
          <a:r>
            <a:rPr lang="de-DE" sz="900">
              <a:solidFill>
                <a:schemeClr val="bg1"/>
              </a:solidFill>
            </a:rPr>
            <a:t>Please complete instead the Excel sheet "Start Data"</a:t>
          </a:r>
        </a:p>
      </xdr:txBody>
    </xdr:sp>
    <xdr:clientData/>
  </xdr:twoCellAnchor>
  <xdr:twoCellAnchor>
    <xdr:from>
      <xdr:col>4</xdr:col>
      <xdr:colOff>57150</xdr:colOff>
      <xdr:row>13</xdr:row>
      <xdr:rowOff>247650</xdr:rowOff>
    </xdr:from>
    <xdr:to>
      <xdr:col>19</xdr:col>
      <xdr:colOff>9525</xdr:colOff>
      <xdr:row>18</xdr:row>
      <xdr:rowOff>104775</xdr:rowOff>
    </xdr:to>
    <xdr:sp macro="" textlink="">
      <xdr:nvSpPr>
        <xdr:cNvPr id="5" name="Textfeld 4">
          <a:extLst>
            <a:ext uri="{FF2B5EF4-FFF2-40B4-BE49-F238E27FC236}">
              <a16:creationId xmlns:a16="http://schemas.microsoft.com/office/drawing/2014/main" id="{8D5A0A3B-CF5A-432B-B614-E3BB01F907EB}"/>
            </a:ext>
          </a:extLst>
        </xdr:cNvPr>
        <xdr:cNvSpPr txBox="1"/>
      </xdr:nvSpPr>
      <xdr:spPr>
        <a:xfrm>
          <a:off x="1762125" y="2867025"/>
          <a:ext cx="4953000" cy="90487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Please insert the number of hours worked per Work Package </a:t>
          </a:r>
        </a:p>
        <a:p>
          <a:endParaRPr lang="de-DE" sz="900">
            <a:solidFill>
              <a:schemeClr val="bg1"/>
            </a:solidFill>
          </a:endParaRPr>
        </a:p>
        <a:p>
          <a:r>
            <a:rPr lang="de-DE" sz="900">
              <a:solidFill>
                <a:schemeClr val="bg1"/>
              </a:solidFill>
            </a:rPr>
            <a:t>Work packages that have been selected in Excel sheet "Start Data" are marked in yellow.</a:t>
          </a:r>
        </a:p>
        <a:p>
          <a:endParaRPr lang="de-DE" sz="900">
            <a:solidFill>
              <a:schemeClr val="bg1"/>
            </a:solidFill>
          </a:endParaRPr>
        </a:p>
        <a:p>
          <a:r>
            <a:rPr lang="de-DE" sz="900">
              <a:solidFill>
                <a:schemeClr val="bg1"/>
              </a:solidFill>
            </a:rPr>
            <a:t>Please observe the general working time requirements e.g. not to work more than 10 hours per day. </a:t>
          </a:r>
        </a:p>
      </xdr:txBody>
    </xdr:sp>
    <xdr:clientData/>
  </xdr:twoCellAnchor>
  <xdr:twoCellAnchor>
    <xdr:from>
      <xdr:col>14</xdr:col>
      <xdr:colOff>190499</xdr:colOff>
      <xdr:row>7</xdr:row>
      <xdr:rowOff>47626</xdr:rowOff>
    </xdr:from>
    <xdr:to>
      <xdr:col>27</xdr:col>
      <xdr:colOff>152399</xdr:colOff>
      <xdr:row>9</xdr:row>
      <xdr:rowOff>1</xdr:rowOff>
    </xdr:to>
    <xdr:sp macro="" textlink="">
      <xdr:nvSpPr>
        <xdr:cNvPr id="6" name="Textfeld 5">
          <a:extLst>
            <a:ext uri="{FF2B5EF4-FFF2-40B4-BE49-F238E27FC236}">
              <a16:creationId xmlns:a16="http://schemas.microsoft.com/office/drawing/2014/main" id="{832DFD97-574A-43C0-99E8-C7DAA9A888E0}"/>
            </a:ext>
          </a:extLst>
        </xdr:cNvPr>
        <xdr:cNvSpPr txBox="1"/>
      </xdr:nvSpPr>
      <xdr:spPr>
        <a:xfrm>
          <a:off x="5229224" y="1447801"/>
          <a:ext cx="4295775" cy="3619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none" strike="noStrike">
              <a:solidFill>
                <a:schemeClr val="bg1"/>
              </a:solidFill>
              <a:effectLst/>
              <a:latin typeface="+mn-lt"/>
              <a:ea typeface="+mn-ea"/>
              <a:cs typeface="+mn-cs"/>
            </a:rPr>
            <a:t>Further explanations can be found in the Excel sheet "Instructions". </a:t>
          </a:r>
          <a:r>
            <a:rPr lang="de-DE" sz="900" b="1">
              <a:solidFill>
                <a:schemeClr val="bg1"/>
              </a:solidFill>
            </a:rPr>
            <a:t> </a:t>
          </a:r>
        </a:p>
      </xdr:txBody>
    </xdr:sp>
    <xdr:clientData/>
  </xdr:twoCellAnchor>
  <xdr:twoCellAnchor>
    <xdr:from>
      <xdr:col>35</xdr:col>
      <xdr:colOff>28574</xdr:colOff>
      <xdr:row>16</xdr:row>
      <xdr:rowOff>133351</xdr:rowOff>
    </xdr:from>
    <xdr:to>
      <xdr:col>37</xdr:col>
      <xdr:colOff>533400</xdr:colOff>
      <xdr:row>19</xdr:row>
      <xdr:rowOff>123826</xdr:rowOff>
    </xdr:to>
    <xdr:sp macro="" textlink="">
      <xdr:nvSpPr>
        <xdr:cNvPr id="7" name="Textfeld 6">
          <a:extLst>
            <a:ext uri="{FF2B5EF4-FFF2-40B4-BE49-F238E27FC236}">
              <a16:creationId xmlns:a16="http://schemas.microsoft.com/office/drawing/2014/main" id="{EC7D6905-842D-40AB-9F3D-DF761506E97F}"/>
            </a:ext>
          </a:extLst>
        </xdr:cNvPr>
        <xdr:cNvSpPr txBox="1"/>
      </xdr:nvSpPr>
      <xdr:spPr>
        <a:xfrm>
          <a:off x="12392024" y="3438526"/>
          <a:ext cx="2009776" cy="5334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days/month is only calculated when </a:t>
          </a:r>
        </a:p>
        <a:p>
          <a:r>
            <a:rPr lang="de-DE" sz="900">
              <a:solidFill>
                <a:schemeClr val="bg1"/>
              </a:solidFill>
            </a:rPr>
            <a:t>in Start Data "day equivalent in FTE (in hours)" has been filled in</a:t>
          </a:r>
        </a:p>
      </xdr:txBody>
    </xdr:sp>
    <xdr:clientData/>
  </xdr:twoCellAnchor>
  <xdr:twoCellAnchor>
    <xdr:from>
      <xdr:col>35</xdr:col>
      <xdr:colOff>38100</xdr:colOff>
      <xdr:row>29</xdr:row>
      <xdr:rowOff>9525</xdr:rowOff>
    </xdr:from>
    <xdr:to>
      <xdr:col>37</xdr:col>
      <xdr:colOff>571500</xdr:colOff>
      <xdr:row>32</xdr:row>
      <xdr:rowOff>161925</xdr:rowOff>
    </xdr:to>
    <xdr:sp macro="" textlink="">
      <xdr:nvSpPr>
        <xdr:cNvPr id="8" name="Textfeld 7">
          <a:extLst>
            <a:ext uri="{FF2B5EF4-FFF2-40B4-BE49-F238E27FC236}">
              <a16:creationId xmlns:a16="http://schemas.microsoft.com/office/drawing/2014/main" id="{3F017490-FE36-447B-9D2D-1ACAE1667518}"/>
            </a:ext>
          </a:extLst>
        </xdr:cNvPr>
        <xdr:cNvSpPr txBox="1"/>
      </xdr:nvSpPr>
      <xdr:spPr>
        <a:xfrm>
          <a:off x="12401550" y="4219575"/>
          <a:ext cx="2038350" cy="69532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The average number of day equivalents for a full time employee corresponds to 215 day per calendar year.</a:t>
          </a:r>
        </a:p>
      </xdr:txBody>
    </xdr:sp>
    <xdr:clientData/>
  </xdr:twoCellAnchor>
  <xdr:twoCellAnchor>
    <xdr:from>
      <xdr:col>8</xdr:col>
      <xdr:colOff>200024</xdr:colOff>
      <xdr:row>42</xdr:row>
      <xdr:rowOff>28575</xdr:rowOff>
    </xdr:from>
    <xdr:to>
      <xdr:col>29</xdr:col>
      <xdr:colOff>276224</xdr:colOff>
      <xdr:row>46</xdr:row>
      <xdr:rowOff>9525</xdr:rowOff>
    </xdr:to>
    <xdr:sp macro="" textlink="">
      <xdr:nvSpPr>
        <xdr:cNvPr id="9" name="Textfeld 8">
          <a:extLst>
            <a:ext uri="{FF2B5EF4-FFF2-40B4-BE49-F238E27FC236}">
              <a16:creationId xmlns:a16="http://schemas.microsoft.com/office/drawing/2014/main" id="{4B0F3DFA-4DDD-4856-9E9B-752065F198ED}"/>
            </a:ext>
          </a:extLst>
        </xdr:cNvPr>
        <xdr:cNvSpPr txBox="1"/>
      </xdr:nvSpPr>
      <xdr:spPr>
        <a:xfrm>
          <a:off x="3238499" y="6600825"/>
          <a:ext cx="7077075" cy="70485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Please prepare time sheets </a:t>
          </a:r>
          <a:r>
            <a:rPr lang="de-DE" sz="900" b="1">
              <a:solidFill>
                <a:schemeClr val="bg1"/>
              </a:solidFill>
            </a:rPr>
            <a:t>timely every month</a:t>
          </a:r>
          <a:r>
            <a:rPr lang="de-DE" sz="900">
              <a:solidFill>
                <a:schemeClr val="bg1"/>
              </a:solidFill>
            </a:rPr>
            <a:t>.                    Each month should be printed seperately, signed in blue ink  and dated.</a:t>
          </a:r>
        </a:p>
        <a:p>
          <a:endParaRPr lang="de-DE" sz="900">
            <a:solidFill>
              <a:schemeClr val="bg1"/>
            </a:solidFill>
          </a:endParaRPr>
        </a:p>
        <a:p>
          <a:r>
            <a:rPr lang="de-DE" sz="900">
              <a:solidFill>
                <a:schemeClr val="bg1"/>
              </a:solidFill>
            </a:rPr>
            <a:t>Scanned digital signatures are </a:t>
          </a:r>
          <a:r>
            <a:rPr lang="de-DE" sz="900" b="1">
              <a:solidFill>
                <a:schemeClr val="bg1"/>
              </a:solidFill>
            </a:rPr>
            <a:t>not allowed</a:t>
          </a:r>
          <a:r>
            <a:rPr lang="de-DE" sz="900">
              <a:solidFill>
                <a:schemeClr val="bg1"/>
              </a:solidFill>
            </a:rPr>
            <a:t>.                             Please send the Excel sheet as well as the original paper version to your administration</a:t>
          </a:r>
        </a:p>
      </xdr:txBody>
    </xdr:sp>
    <xdr:clientData/>
  </xdr:twoCellAnchor>
  <xdr:twoCellAnchor>
    <xdr:from>
      <xdr:col>20</xdr:col>
      <xdr:colOff>161925</xdr:colOff>
      <xdr:row>32</xdr:row>
      <xdr:rowOff>104775</xdr:rowOff>
    </xdr:from>
    <xdr:to>
      <xdr:col>32</xdr:col>
      <xdr:colOff>209550</xdr:colOff>
      <xdr:row>34</xdr:row>
      <xdr:rowOff>114300</xdr:rowOff>
    </xdr:to>
    <xdr:sp macro="" textlink="">
      <xdr:nvSpPr>
        <xdr:cNvPr id="10" name="Textfeld 9">
          <a:extLst>
            <a:ext uri="{FF2B5EF4-FFF2-40B4-BE49-F238E27FC236}">
              <a16:creationId xmlns:a16="http://schemas.microsoft.com/office/drawing/2014/main" id="{CD31034D-F3B4-491A-9602-039C38488C86}"/>
            </a:ext>
          </a:extLst>
        </xdr:cNvPr>
        <xdr:cNvSpPr txBox="1"/>
      </xdr:nvSpPr>
      <xdr:spPr>
        <a:xfrm>
          <a:off x="7200900" y="4857750"/>
          <a:ext cx="4048125" cy="37147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Describing the work you performed for each month will make it easier to provide your input to the periodic technical reports.</a:t>
          </a:r>
        </a:p>
      </xdr:txBody>
    </xdr:sp>
    <xdr:clientData/>
  </xdr:twoCellAnchor>
  <xdr:twoCellAnchor editAs="oneCell">
    <xdr:from>
      <xdr:col>31</xdr:col>
      <xdr:colOff>228600</xdr:colOff>
      <xdr:row>1</xdr:row>
      <xdr:rowOff>38100</xdr:rowOff>
    </xdr:from>
    <xdr:to>
      <xdr:col>33</xdr:col>
      <xdr:colOff>447675</xdr:colOff>
      <xdr:row>2</xdr:row>
      <xdr:rowOff>127597</xdr:rowOff>
    </xdr:to>
    <xdr:pic>
      <xdr:nvPicPr>
        <xdr:cNvPr id="11" name="Grafik 10">
          <a:extLst>
            <a:ext uri="{FF2B5EF4-FFF2-40B4-BE49-F238E27FC236}">
              <a16:creationId xmlns:a16="http://schemas.microsoft.com/office/drawing/2014/main" id="{9437322E-7F34-452C-954E-2FC861B9A3F5}"/>
            </a:ext>
          </a:extLst>
        </xdr:cNvPr>
        <xdr:cNvPicPr>
          <a:picLocks noChangeAspect="1"/>
        </xdr:cNvPicPr>
      </xdr:nvPicPr>
      <xdr:blipFill>
        <a:blip xmlns:r="http://schemas.openxmlformats.org/officeDocument/2006/relationships" r:embed="rId1"/>
        <a:stretch>
          <a:fillRect/>
        </a:stretch>
      </xdr:blipFill>
      <xdr:spPr>
        <a:xfrm>
          <a:off x="10934700" y="228600"/>
          <a:ext cx="885825" cy="318097"/>
        </a:xfrm>
        <a:prstGeom prst="rect">
          <a:avLst/>
        </a:prstGeom>
      </xdr:spPr>
    </xdr:pic>
    <xdr:clientData/>
  </xdr:twoCellAnchor>
  <xdr:twoCellAnchor>
    <xdr:from>
      <xdr:col>7</xdr:col>
      <xdr:colOff>323849</xdr:colOff>
      <xdr:row>29</xdr:row>
      <xdr:rowOff>171451</xdr:rowOff>
    </xdr:from>
    <xdr:to>
      <xdr:col>26</xdr:col>
      <xdr:colOff>142875</xdr:colOff>
      <xdr:row>32</xdr:row>
      <xdr:rowOff>9525</xdr:rowOff>
    </xdr:to>
    <xdr:sp macro="" textlink="">
      <xdr:nvSpPr>
        <xdr:cNvPr id="12" name="Textfeld 11">
          <a:extLst>
            <a:ext uri="{FF2B5EF4-FFF2-40B4-BE49-F238E27FC236}">
              <a16:creationId xmlns:a16="http://schemas.microsoft.com/office/drawing/2014/main" id="{A713A225-98BA-41FF-9BCD-AFAB33EB0D7C}"/>
            </a:ext>
          </a:extLst>
        </xdr:cNvPr>
        <xdr:cNvSpPr txBox="1"/>
      </xdr:nvSpPr>
      <xdr:spPr>
        <a:xfrm>
          <a:off x="3028949" y="4381501"/>
          <a:ext cx="6153151" cy="380999"/>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Please fill in for vacation, illness and other absences. Please bear in mind that business trips are working time and not absences. </a:t>
          </a:r>
        </a:p>
        <a:p>
          <a:r>
            <a:rPr lang="de-DE" sz="900">
              <a:solidFill>
                <a:schemeClr val="bg1"/>
              </a:solidFill>
            </a:rPr>
            <a:t>Please mark the corresponding days with an "X". On weekends and public holidays these cells should be left blank.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0925175" y="228600"/>
          <a:ext cx="885825" cy="3180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238125</xdr:colOff>
      <xdr:row>1</xdr:row>
      <xdr:rowOff>38100</xdr:rowOff>
    </xdr:from>
    <xdr:to>
      <xdr:col>33</xdr:col>
      <xdr:colOff>457200</xdr:colOff>
      <xdr:row>2</xdr:row>
      <xdr:rowOff>127597</xdr:rowOff>
    </xdr:to>
    <xdr:pic>
      <xdr:nvPicPr>
        <xdr:cNvPr id="2" name="Grafik 1">
          <a:extLst>
            <a:ext uri="{FF2B5EF4-FFF2-40B4-BE49-F238E27FC236}">
              <a16:creationId xmlns:a16="http://schemas.microsoft.com/office/drawing/2014/main" id="{57293042-411B-485E-928E-EBE3C2DDD22D}"/>
            </a:ext>
          </a:extLst>
        </xdr:cNvPr>
        <xdr:cNvPicPr>
          <a:picLocks noChangeAspect="1"/>
        </xdr:cNvPicPr>
      </xdr:nvPicPr>
      <xdr:blipFill>
        <a:blip xmlns:r="http://schemas.openxmlformats.org/officeDocument/2006/relationships" r:embed="rId1"/>
        <a:stretch>
          <a:fillRect/>
        </a:stretch>
      </xdr:blipFill>
      <xdr:spPr>
        <a:xfrm>
          <a:off x="10944225" y="228600"/>
          <a:ext cx="885825" cy="3180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238125</xdr:colOff>
      <xdr:row>1</xdr:row>
      <xdr:rowOff>47625</xdr:rowOff>
    </xdr:from>
    <xdr:to>
      <xdr:col>33</xdr:col>
      <xdr:colOff>457200</xdr:colOff>
      <xdr:row>2</xdr:row>
      <xdr:rowOff>137122</xdr:rowOff>
    </xdr:to>
    <xdr:pic>
      <xdr:nvPicPr>
        <xdr:cNvPr id="2" name="Grafik 1">
          <a:extLst>
            <a:ext uri="{FF2B5EF4-FFF2-40B4-BE49-F238E27FC236}">
              <a16:creationId xmlns:a16="http://schemas.microsoft.com/office/drawing/2014/main" id="{F186152D-5ED5-4DC9-A2E0-97DD67C096ED}"/>
            </a:ext>
          </a:extLst>
        </xdr:cNvPr>
        <xdr:cNvPicPr>
          <a:picLocks noChangeAspect="1"/>
        </xdr:cNvPicPr>
      </xdr:nvPicPr>
      <xdr:blipFill>
        <a:blip xmlns:r="http://schemas.openxmlformats.org/officeDocument/2006/relationships" r:embed="rId1"/>
        <a:stretch>
          <a:fillRect/>
        </a:stretch>
      </xdr:blipFill>
      <xdr:spPr>
        <a:xfrm>
          <a:off x="10944225" y="238125"/>
          <a:ext cx="885825" cy="3180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266700</xdr:colOff>
      <xdr:row>1</xdr:row>
      <xdr:rowOff>47625</xdr:rowOff>
    </xdr:from>
    <xdr:to>
      <xdr:col>33</xdr:col>
      <xdr:colOff>485775</xdr:colOff>
      <xdr:row>2</xdr:row>
      <xdr:rowOff>137122</xdr:rowOff>
    </xdr:to>
    <xdr:pic>
      <xdr:nvPicPr>
        <xdr:cNvPr id="2" name="Grafik 1">
          <a:extLst>
            <a:ext uri="{FF2B5EF4-FFF2-40B4-BE49-F238E27FC236}">
              <a16:creationId xmlns:a16="http://schemas.microsoft.com/office/drawing/2014/main" id="{0EFE3B5C-BA54-41B8-8D8A-100E22201CF7}"/>
            </a:ext>
          </a:extLst>
        </xdr:cNvPr>
        <xdr:cNvPicPr>
          <a:picLocks noChangeAspect="1"/>
        </xdr:cNvPicPr>
      </xdr:nvPicPr>
      <xdr:blipFill>
        <a:blip xmlns:r="http://schemas.openxmlformats.org/officeDocument/2006/relationships" r:embed="rId1"/>
        <a:stretch>
          <a:fillRect/>
        </a:stretch>
      </xdr:blipFill>
      <xdr:spPr>
        <a:xfrm>
          <a:off x="10972800" y="238125"/>
          <a:ext cx="885825" cy="3180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238125</xdr:colOff>
      <xdr:row>1</xdr:row>
      <xdr:rowOff>38100</xdr:rowOff>
    </xdr:from>
    <xdr:to>
      <xdr:col>33</xdr:col>
      <xdr:colOff>457200</xdr:colOff>
      <xdr:row>2</xdr:row>
      <xdr:rowOff>127597</xdr:rowOff>
    </xdr:to>
    <xdr:pic>
      <xdr:nvPicPr>
        <xdr:cNvPr id="2" name="Grafik 1">
          <a:extLst>
            <a:ext uri="{FF2B5EF4-FFF2-40B4-BE49-F238E27FC236}">
              <a16:creationId xmlns:a16="http://schemas.microsoft.com/office/drawing/2014/main" id="{84A0BD93-0670-4AC2-85AC-3142C872B0CD}"/>
            </a:ext>
          </a:extLst>
        </xdr:cNvPr>
        <xdr:cNvPicPr>
          <a:picLocks noChangeAspect="1"/>
        </xdr:cNvPicPr>
      </xdr:nvPicPr>
      <xdr:blipFill>
        <a:blip xmlns:r="http://schemas.openxmlformats.org/officeDocument/2006/relationships" r:embed="rId1"/>
        <a:stretch>
          <a:fillRect/>
        </a:stretch>
      </xdr:blipFill>
      <xdr:spPr>
        <a:xfrm>
          <a:off x="10944225" y="228600"/>
          <a:ext cx="885825" cy="3180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247650</xdr:colOff>
      <xdr:row>1</xdr:row>
      <xdr:rowOff>38100</xdr:rowOff>
    </xdr:from>
    <xdr:to>
      <xdr:col>33</xdr:col>
      <xdr:colOff>466725</xdr:colOff>
      <xdr:row>2</xdr:row>
      <xdr:rowOff>127597</xdr:rowOff>
    </xdr:to>
    <xdr:pic>
      <xdr:nvPicPr>
        <xdr:cNvPr id="2" name="Grafik 1">
          <a:extLst>
            <a:ext uri="{FF2B5EF4-FFF2-40B4-BE49-F238E27FC236}">
              <a16:creationId xmlns:a16="http://schemas.microsoft.com/office/drawing/2014/main" id="{148646C9-84D4-4C66-BAD5-79B234FD086B}"/>
            </a:ext>
          </a:extLst>
        </xdr:cNvPr>
        <xdr:cNvPicPr>
          <a:picLocks noChangeAspect="1"/>
        </xdr:cNvPicPr>
      </xdr:nvPicPr>
      <xdr:blipFill>
        <a:blip xmlns:r="http://schemas.openxmlformats.org/officeDocument/2006/relationships" r:embed="rId1"/>
        <a:stretch>
          <a:fillRect/>
        </a:stretch>
      </xdr:blipFill>
      <xdr:spPr>
        <a:xfrm>
          <a:off x="10953750" y="228600"/>
          <a:ext cx="885825" cy="3180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247650</xdr:colOff>
      <xdr:row>1</xdr:row>
      <xdr:rowOff>47625</xdr:rowOff>
    </xdr:from>
    <xdr:to>
      <xdr:col>33</xdr:col>
      <xdr:colOff>466725</xdr:colOff>
      <xdr:row>2</xdr:row>
      <xdr:rowOff>137122</xdr:rowOff>
    </xdr:to>
    <xdr:pic>
      <xdr:nvPicPr>
        <xdr:cNvPr id="2" name="Grafik 1">
          <a:extLst>
            <a:ext uri="{FF2B5EF4-FFF2-40B4-BE49-F238E27FC236}">
              <a16:creationId xmlns:a16="http://schemas.microsoft.com/office/drawing/2014/main" id="{55FDE526-1626-449D-B072-76E852C37498}"/>
            </a:ext>
          </a:extLst>
        </xdr:cNvPr>
        <xdr:cNvPicPr>
          <a:picLocks noChangeAspect="1"/>
        </xdr:cNvPicPr>
      </xdr:nvPicPr>
      <xdr:blipFill>
        <a:blip xmlns:r="http://schemas.openxmlformats.org/officeDocument/2006/relationships" r:embed="rId1"/>
        <a:stretch>
          <a:fillRect/>
        </a:stretch>
      </xdr:blipFill>
      <xdr:spPr>
        <a:xfrm>
          <a:off x="10953750" y="238125"/>
          <a:ext cx="885825" cy="31809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uert, Veronika" id="{AF467FB7-94F8-A995-7E9E-EE1B367AA1E9}"/>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6" personId="{AF467FB7-94F8-A995-7E9E-EE1B367AA1E9}" id="{003A000C-008A-4B16-9667-0081001E00D9}" done="0">
    <text xml:space="preserve">Bedingte Formatierung:
Markiere rot, wenn abweichend vom Startdatum
</text>
  </threadedComment>
  <threadedComment ref="E26" personId="{AF467FB7-94F8-A995-7E9E-EE1B367AA1E9}" id="{00D900DE-00FB-4BB0-A8BD-0074001E002A}" done="0">
    <text xml:space="preserve">Bedingte Formatierung:
Markiere rot, wenn abweichend vom Enddatum
</text>
  </threadedComment>
  <threadedComment ref="D27" personId="{AF467FB7-94F8-A995-7E9E-EE1B367AA1E9}" id="{00F5009C-0073-46AB-8C9C-002900EE0086}" done="0">
    <text xml:space="preserve">Berechnung anhand 
Start Month/End Month
</text>
  </threadedComment>
</ThreadedComments>
</file>

<file path=xl/threadedComments/threadedComment2.xml><?xml version="1.0" encoding="utf-8"?>
<ThreadedComments xmlns="http://schemas.microsoft.com/office/spreadsheetml/2018/threadedcomments" xmlns:x="http://schemas.openxmlformats.org/spreadsheetml/2006/main">
  <threadedComment ref="B13" personId="{AF467FB7-94F8-A995-7E9E-EE1B367AA1E9}" id="{00C30028-008B-40EA-AF75-00C900D60019}" done="0">
    <text xml:space="preserve">Bedingte Formatierung in 
Abhängigkeit Laufzeit und Involvierung, siehe Start Data
</text>
  </threadedComment>
  <threadedComment ref="AH37" personId="{AF467FB7-94F8-A995-7E9E-EE1B367AA1E9}" id="{005E00FA-0062-4634-A1EB-005600A900A9}" done="0">
    <text xml:space="preserve">einfügen: Anzeige rot: interne Kontrolle der Gesamtstunden in Abhängigkeit des Vertrages anzeigen lassen, wenn Abweichung
</text>
  </threadedComment>
  <threadedComment ref="AH10" personId="{AF467FB7-94F8-A995-7E9E-EE1B367AA1E9}" id="{00F0000A-00E8-4769-AE8B-0009006E0081}" done="0">
    <text xml:space="preserve">nicht in Druckbereich einbeziehen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workbookViewId="0">
      <selection activeCell="F9" sqref="F9"/>
    </sheetView>
  </sheetViews>
  <sheetFormatPr baseColWidth="10" defaultRowHeight="15" x14ac:dyDescent="0.25"/>
  <cols>
    <col min="1" max="1" width="9.28515625" style="16" customWidth="1"/>
    <col min="2" max="2" width="90.7109375" style="16" customWidth="1"/>
    <col min="3" max="16384" width="11.42578125" style="16"/>
  </cols>
  <sheetData>
    <row r="1" spans="1:10" ht="18.75" x14ac:dyDescent="0.3">
      <c r="A1" s="312" t="s">
        <v>107</v>
      </c>
      <c r="B1" s="312"/>
      <c r="C1" s="167"/>
      <c r="D1" s="167"/>
      <c r="E1" s="167"/>
      <c r="F1" s="167"/>
      <c r="G1" s="167"/>
      <c r="H1" s="167"/>
      <c r="I1" s="167"/>
      <c r="J1" s="167"/>
    </row>
    <row r="2" spans="1:10" x14ac:dyDescent="0.25">
      <c r="A2" s="310"/>
      <c r="B2" s="310"/>
      <c r="C2" s="167"/>
      <c r="D2" s="167"/>
      <c r="E2" s="167"/>
      <c r="F2" s="167"/>
      <c r="G2" s="167"/>
      <c r="H2" s="167"/>
      <c r="I2" s="167"/>
      <c r="J2" s="167"/>
    </row>
    <row r="3" spans="1:10" ht="71.25" customHeight="1" x14ac:dyDescent="0.25">
      <c r="A3" s="310" t="s">
        <v>153</v>
      </c>
      <c r="B3" s="310"/>
    </row>
    <row r="4" spans="1:10" ht="33.75" customHeight="1" x14ac:dyDescent="0.25">
      <c r="A4" s="310" t="s">
        <v>108</v>
      </c>
      <c r="B4" s="310"/>
    </row>
    <row r="5" spans="1:10" x14ac:dyDescent="0.25">
      <c r="A5" s="310"/>
      <c r="B5" s="310"/>
    </row>
    <row r="6" spans="1:10" ht="18.75" x14ac:dyDescent="0.3">
      <c r="A6" s="312" t="s">
        <v>109</v>
      </c>
      <c r="B6" s="312"/>
    </row>
    <row r="7" spans="1:10" x14ac:dyDescent="0.25">
      <c r="A7" s="172"/>
      <c r="B7" s="172"/>
    </row>
    <row r="8" spans="1:10" x14ac:dyDescent="0.25">
      <c r="A8" s="168" t="s">
        <v>110</v>
      </c>
      <c r="B8" s="168" t="s">
        <v>111</v>
      </c>
    </row>
    <row r="9" spans="1:10" ht="34.5" customHeight="1" x14ac:dyDescent="0.25">
      <c r="A9" s="168" t="s">
        <v>112</v>
      </c>
      <c r="B9" s="246" t="s">
        <v>169</v>
      </c>
    </row>
    <row r="10" spans="1:10" ht="34.5" customHeight="1" x14ac:dyDescent="0.25">
      <c r="A10" s="168" t="s">
        <v>113</v>
      </c>
      <c r="B10" s="168" t="s">
        <v>154</v>
      </c>
    </row>
    <row r="11" spans="1:10" ht="17.25" customHeight="1" x14ac:dyDescent="0.25">
      <c r="A11" s="168" t="s">
        <v>157</v>
      </c>
      <c r="B11" s="231" t="s">
        <v>158</v>
      </c>
    </row>
    <row r="12" spans="1:10" ht="51" customHeight="1" x14ac:dyDescent="0.25">
      <c r="A12" s="168" t="s">
        <v>155</v>
      </c>
      <c r="B12" s="168" t="s">
        <v>114</v>
      </c>
    </row>
    <row r="13" spans="1:10" ht="60" x14ac:dyDescent="0.25">
      <c r="A13" s="168" t="s">
        <v>156</v>
      </c>
      <c r="B13" s="231" t="s">
        <v>168</v>
      </c>
      <c r="E13" s="230" t="s">
        <v>150</v>
      </c>
    </row>
    <row r="14" spans="1:10" x14ac:dyDescent="0.25">
      <c r="A14" s="168" t="s">
        <v>122</v>
      </c>
      <c r="B14" s="168" t="s">
        <v>115</v>
      </c>
      <c r="E14" s="230" t="s">
        <v>151</v>
      </c>
    </row>
    <row r="15" spans="1:10" x14ac:dyDescent="0.25">
      <c r="A15" s="168"/>
      <c r="B15" s="168"/>
    </row>
    <row r="16" spans="1:10" ht="90" x14ac:dyDescent="0.25">
      <c r="A16" s="169" t="s">
        <v>138</v>
      </c>
      <c r="B16" s="170" t="s">
        <v>139</v>
      </c>
    </row>
    <row r="17" spans="1:2" ht="18.75" x14ac:dyDescent="0.3">
      <c r="A17" s="312" t="s">
        <v>116</v>
      </c>
      <c r="B17" s="312"/>
    </row>
    <row r="18" spans="1:2" x14ac:dyDescent="0.25">
      <c r="A18" s="310"/>
      <c r="B18" s="310"/>
    </row>
    <row r="19" spans="1:2" x14ac:dyDescent="0.25">
      <c r="A19" s="310" t="s">
        <v>117</v>
      </c>
      <c r="B19" s="310"/>
    </row>
    <row r="20" spans="1:2" x14ac:dyDescent="0.25">
      <c r="A20" s="310" t="s">
        <v>118</v>
      </c>
      <c r="B20" s="310"/>
    </row>
    <row r="21" spans="1:2" ht="27.75" customHeight="1" x14ac:dyDescent="0.25">
      <c r="A21" s="310" t="s">
        <v>119</v>
      </c>
      <c r="B21" s="310"/>
    </row>
    <row r="22" spans="1:2" x14ac:dyDescent="0.25">
      <c r="A22" s="310" t="s">
        <v>159</v>
      </c>
      <c r="B22" s="310"/>
    </row>
    <row r="23" spans="1:2" x14ac:dyDescent="0.25">
      <c r="A23" s="310" t="s">
        <v>120</v>
      </c>
      <c r="B23" s="310"/>
    </row>
    <row r="24" spans="1:2" x14ac:dyDescent="0.25">
      <c r="A24" s="310"/>
      <c r="B24" s="310"/>
    </row>
    <row r="25" spans="1:2" ht="18.75" x14ac:dyDescent="0.3">
      <c r="A25" s="311" t="s">
        <v>121</v>
      </c>
      <c r="B25" s="311"/>
    </row>
    <row r="27" spans="1:2" x14ac:dyDescent="0.25">
      <c r="A27" s="309" t="s">
        <v>160</v>
      </c>
      <c r="B27" s="309"/>
    </row>
    <row r="28" spans="1:2" ht="79.5" customHeight="1" x14ac:dyDescent="0.25">
      <c r="A28" s="310" t="s">
        <v>161</v>
      </c>
      <c r="B28" s="310"/>
    </row>
  </sheetData>
  <sheetProtection algorithmName="SHA-512" hashValue="VDP7YLtqppGFeft/v82032mTajLNcYUfJOZNfWIBmhJ+gU21tWgDRAyV6ODMZ8y2OOkMvG1Xa4XGjueR03MmCw==" saltValue="d/3sHR88Rrknruf9Mmu5vA==" spinCount="100000" sheet="1" objects="1" scenarios="1"/>
  <mergeCells count="17">
    <mergeCell ref="A22:B22"/>
    <mergeCell ref="A6:B6"/>
    <mergeCell ref="A1:B1"/>
    <mergeCell ref="A2:B2"/>
    <mergeCell ref="A3:B3"/>
    <mergeCell ref="A4:B4"/>
    <mergeCell ref="A5:B5"/>
    <mergeCell ref="A17:B17"/>
    <mergeCell ref="A18:B18"/>
    <mergeCell ref="A19:B19"/>
    <mergeCell ref="A20:B20"/>
    <mergeCell ref="A21:B21"/>
    <mergeCell ref="A27:B27"/>
    <mergeCell ref="A28:B28"/>
    <mergeCell ref="A23:B23"/>
    <mergeCell ref="A24:B24"/>
    <mergeCell ref="A25:B25"/>
  </mergeCells>
  <pageMargins left="0.7" right="0.7" top="0.78740157500000008" bottom="0.78740157500000008"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3FFD-5DF2-4125-A9B4-0B8BB411BFE8}">
  <sheetPr>
    <tabColor rgb="FFFFFFCC"/>
    <pageSetUpPr fitToPage="1"/>
  </sheetPr>
  <dimension ref="A1:AL43"/>
  <sheetViews>
    <sheetView workbookViewId="0">
      <selection activeCell="AL9" sqref="AL9"/>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87</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Jahresübersicht!B17</f>
        <v>183</v>
      </c>
      <c r="D12" s="104">
        <f>Jahresübersicht!C17</f>
        <v>184</v>
      </c>
      <c r="E12" s="104">
        <f>Jahresübersicht!D17</f>
        <v>185</v>
      </c>
      <c r="F12" s="104">
        <f>Jahresübersicht!E17</f>
        <v>186</v>
      </c>
      <c r="G12" s="104">
        <f>Jahresübersicht!F17</f>
        <v>187</v>
      </c>
      <c r="H12" s="104">
        <f>Jahresübersicht!G17</f>
        <v>188</v>
      </c>
      <c r="I12" s="104">
        <f>Jahresübersicht!H17</f>
        <v>189</v>
      </c>
      <c r="J12" s="104">
        <f>Jahresübersicht!I17</f>
        <v>190</v>
      </c>
      <c r="K12" s="104">
        <f>Jahresübersicht!J17</f>
        <v>191</v>
      </c>
      <c r="L12" s="104">
        <f>Jahresübersicht!K17</f>
        <v>192</v>
      </c>
      <c r="M12" s="104">
        <f>Jahresübersicht!L17</f>
        <v>193</v>
      </c>
      <c r="N12" s="104">
        <f>Jahresübersicht!M17</f>
        <v>194</v>
      </c>
      <c r="O12" s="104">
        <f>Jahresübersicht!N17</f>
        <v>195</v>
      </c>
      <c r="P12" s="104">
        <f>Jahresübersicht!O17</f>
        <v>196</v>
      </c>
      <c r="Q12" s="104">
        <f>Jahresübersicht!P17</f>
        <v>197</v>
      </c>
      <c r="R12" s="104">
        <f>Jahresübersicht!Q17</f>
        <v>198</v>
      </c>
      <c r="S12" s="104">
        <f>Jahresübersicht!R17</f>
        <v>199</v>
      </c>
      <c r="T12" s="104">
        <f>Jahresübersicht!S17</f>
        <v>200</v>
      </c>
      <c r="U12" s="104">
        <f>Jahresübersicht!T17</f>
        <v>201</v>
      </c>
      <c r="V12" s="104">
        <f>Jahresübersicht!U17</f>
        <v>202</v>
      </c>
      <c r="W12" s="104">
        <f>Jahresübersicht!V17</f>
        <v>203</v>
      </c>
      <c r="X12" s="104">
        <f>Jahresübersicht!W17</f>
        <v>204</v>
      </c>
      <c r="Y12" s="104">
        <f>Jahresübersicht!X17</f>
        <v>205</v>
      </c>
      <c r="Z12" s="104">
        <f>Jahresübersicht!Y17</f>
        <v>206</v>
      </c>
      <c r="AA12" s="104">
        <f>Jahresübersicht!Z17</f>
        <v>207</v>
      </c>
      <c r="AB12" s="104">
        <f>Jahresübersicht!AA17</f>
        <v>208</v>
      </c>
      <c r="AC12" s="104">
        <f>Jahresübersicht!AB17</f>
        <v>209</v>
      </c>
      <c r="AD12" s="104">
        <f>Jahresübersicht!AC17</f>
        <v>210</v>
      </c>
      <c r="AE12" s="104">
        <f>Jahresübersicht!AD17</f>
        <v>211</v>
      </c>
      <c r="AF12" s="104">
        <f>Jahresübersicht!AE17</f>
        <v>212</v>
      </c>
      <c r="AG12" s="104">
        <f>Jahresübersicht!AF17</f>
        <v>213</v>
      </c>
      <c r="AH12" s="361" t="s">
        <v>78</v>
      </c>
      <c r="AI12" s="361" t="s">
        <v>77</v>
      </c>
    </row>
    <row r="13" spans="1:38" ht="15" x14ac:dyDescent="0.25">
      <c r="B13" s="103" t="s">
        <v>35</v>
      </c>
      <c r="C13" s="105">
        <f>Jahresübersicht!B18</f>
        <v>183</v>
      </c>
      <c r="D13" s="105">
        <f>Jahresübersicht!C18</f>
        <v>184</v>
      </c>
      <c r="E13" s="105">
        <f>Jahresübersicht!D18</f>
        <v>185</v>
      </c>
      <c r="F13" s="105">
        <f>Jahresübersicht!E18</f>
        <v>186</v>
      </c>
      <c r="G13" s="105">
        <f>Jahresübersicht!F18</f>
        <v>187</v>
      </c>
      <c r="H13" s="105">
        <f>Jahresübersicht!G18</f>
        <v>188</v>
      </c>
      <c r="I13" s="105">
        <f>Jahresübersicht!H18</f>
        <v>189</v>
      </c>
      <c r="J13" s="105">
        <f>Jahresübersicht!I18</f>
        <v>190</v>
      </c>
      <c r="K13" s="105">
        <f>Jahresübersicht!J18</f>
        <v>191</v>
      </c>
      <c r="L13" s="105">
        <f>Jahresübersicht!K18</f>
        <v>192</v>
      </c>
      <c r="M13" s="105">
        <f>Jahresübersicht!L18</f>
        <v>193</v>
      </c>
      <c r="N13" s="105">
        <f>Jahresübersicht!M18</f>
        <v>194</v>
      </c>
      <c r="O13" s="105">
        <f>Jahresübersicht!N18</f>
        <v>195</v>
      </c>
      <c r="P13" s="105">
        <f>Jahresübersicht!O18</f>
        <v>196</v>
      </c>
      <c r="Q13" s="105">
        <f>Jahresübersicht!P18</f>
        <v>197</v>
      </c>
      <c r="R13" s="105">
        <f>Jahresübersicht!Q18</f>
        <v>198</v>
      </c>
      <c r="S13" s="105">
        <f>Jahresübersicht!R18</f>
        <v>199</v>
      </c>
      <c r="T13" s="105">
        <f>Jahresübersicht!S18</f>
        <v>200</v>
      </c>
      <c r="U13" s="105">
        <f>Jahresübersicht!T18</f>
        <v>201</v>
      </c>
      <c r="V13" s="105">
        <f>Jahresübersicht!U18</f>
        <v>202</v>
      </c>
      <c r="W13" s="105">
        <f>Jahresübersicht!V18</f>
        <v>203</v>
      </c>
      <c r="X13" s="105">
        <f>Jahresübersicht!W18</f>
        <v>204</v>
      </c>
      <c r="Y13" s="105">
        <f>Jahresübersicht!X18</f>
        <v>205</v>
      </c>
      <c r="Z13" s="105">
        <f>Jahresübersicht!Y18</f>
        <v>206</v>
      </c>
      <c r="AA13" s="105">
        <f>Jahresübersicht!Z18</f>
        <v>207</v>
      </c>
      <c r="AB13" s="105">
        <f>Jahresübersicht!AA18</f>
        <v>208</v>
      </c>
      <c r="AC13" s="105">
        <f>Jahresübersicht!AB18</f>
        <v>209</v>
      </c>
      <c r="AD13" s="105">
        <f>Jahresübersicht!AC18</f>
        <v>210</v>
      </c>
      <c r="AE13" s="105">
        <f>Jahresübersicht!AD18</f>
        <v>211</v>
      </c>
      <c r="AF13" s="105">
        <f>Jahresübersicht!AE18</f>
        <v>212</v>
      </c>
      <c r="AG13" s="105">
        <f>Jahresübersicht!AF18</f>
        <v>213</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2"/>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Nvg8VFo+nD1EfbjSPQvaUx/uNBvC78EhoHTXp7Muir3+0909qwf7pnszM016FgQrPPLasFlJFaPJ+SuF4916rQ==" saltValue="igKYijc/kuv2gfTUf0jT5g=="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137" priority="20">
      <formula>WEEKDAY(C12,2)&gt;5</formula>
    </cfRule>
  </conditionalFormatting>
  <conditionalFormatting sqref="C15:AG29">
    <cfRule type="cellIs" dxfId="136" priority="1" operator="greaterThan">
      <formula>10</formula>
    </cfRule>
  </conditionalFormatting>
  <dataValidations count="1">
    <dataValidation type="list" allowBlank="1" showInputMessage="1" showErrorMessage="1" sqref="C31:AG31" xr:uid="{7A4FC1F4-BF57-4419-997E-4DDA364723BD}">
      <formula1>"x"</formula1>
    </dataValidation>
  </dataValidations>
  <pageMargins left="0.7" right="0.7" top="0.78740157499999996" bottom="0.78740157499999996" header="0.3" footer="0.3"/>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95476C2A-4722-40AB-B8EE-FF69344A8582}">
            <xm:f>VLOOKUP(C12,Feiertage!$B$25:$B$31,1,0)</xm:f>
            <x14:dxf>
              <fill>
                <patternFill patternType="solid">
                  <fgColor theme="8" tint="0.79998168889431442"/>
                  <bgColor theme="8" tint="0.79998168889431442"/>
                </patternFill>
              </fill>
            </x14:dxf>
          </x14:cfRule>
          <x14:cfRule type="expression" priority="4" id="{5DD4E986-6F71-4993-AFD7-0DB081524E32}">
            <xm:f>IF('Start Data'!$B$3=Feiertage!$Q$2,VLOOKUP(C12,Feiertage!$Q$3:$Q$21,1,0),0)</xm:f>
            <x14:dxf>
              <fill>
                <patternFill patternType="solid">
                  <fgColor theme="8" tint="0.79998168889431442"/>
                  <bgColor theme="8" tint="0.79998168889431442"/>
                </patternFill>
              </fill>
            </x14:dxf>
          </x14:cfRule>
          <x14:cfRule type="expression" priority="5" id="{36CDCCC1-8EAD-44FB-914E-BC0EAB4A54B5}">
            <xm:f>IF('Start Data'!$B$3=Feiertage!$P$2,VLOOKUP(C12,Feiertage!$P$3:$P$21,1,0),0)</xm:f>
            <x14:dxf>
              <fill>
                <patternFill patternType="solid">
                  <fgColor theme="8" tint="0.79998168889431442"/>
                  <bgColor theme="8" tint="0.79998168889431442"/>
                </patternFill>
              </fill>
            </x14:dxf>
          </x14:cfRule>
          <x14:cfRule type="expression" priority="6" id="{79C0BF70-7AED-448C-BC7B-FCC2B0B3149C}">
            <xm:f>IF('Start Data'!$B$3=Feiertage!$O$2,VLOOKUP(C12,Feiertage!$O$3:$O$21,1,0),0)</xm:f>
            <x14:dxf>
              <fill>
                <patternFill patternType="solid">
                  <fgColor theme="8" tint="0.79998168889431442"/>
                  <bgColor theme="8" tint="0.79998168889431442"/>
                </patternFill>
              </fill>
            </x14:dxf>
          </x14:cfRule>
          <x14:cfRule type="expression" priority="7" id="{02F5ECC1-D70C-47F7-AF53-B7FC417F55E9}">
            <xm:f>IF('Start Data'!$B$3=Feiertage!$N$2,VLOOKUP(C12,Feiertage!$N$3:$N$21,1,0),0)</xm:f>
            <x14:dxf>
              <fill>
                <patternFill patternType="solid">
                  <fgColor theme="8" tint="0.79998168889431442"/>
                  <bgColor theme="8" tint="0.79998168889431442"/>
                </patternFill>
              </fill>
            </x14:dxf>
          </x14:cfRule>
          <x14:cfRule type="expression" priority="8" id="{34904B2D-8F74-4D0F-8D8E-ECD9666C1AE7}">
            <xm:f>IF('Start Data'!$B$3=Feiertage!$M$2,VLOOKUP(C12,Feiertage!$M$3:$M$21,1,0),0)</xm:f>
            <x14:dxf>
              <fill>
                <patternFill patternType="solid">
                  <fgColor theme="8" tint="0.79998168889431442"/>
                  <bgColor theme="8" tint="0.79998168889431442"/>
                </patternFill>
              </fill>
            </x14:dxf>
          </x14:cfRule>
          <x14:cfRule type="expression" priority="9" id="{02050043-C837-4218-B027-C51238D506E9}">
            <xm:f>IF('Start Data'!$B$3=Feiertage!$L$2,VLOOKUP(C12,Feiertage!$L$3:$L$21,1,0),0)</xm:f>
            <x14:dxf>
              <fill>
                <patternFill patternType="solid">
                  <fgColor theme="8" tint="0.79998168889431442"/>
                  <bgColor theme="8" tint="0.79998168889431442"/>
                </patternFill>
              </fill>
            </x14:dxf>
          </x14:cfRule>
          <x14:cfRule type="expression" priority="10" id="{92736D8D-E4AD-4743-BA01-0E59FD8087EE}">
            <xm:f>IF('Start Data'!$B$3=Feiertage!$K$2,VLOOKUP(C12,Feiertage!$K$3:$K$21,1,0),0)</xm:f>
            <x14:dxf>
              <fill>
                <patternFill patternType="solid">
                  <fgColor theme="8" tint="0.79998168889431442"/>
                  <bgColor theme="8" tint="0.79998168889431442"/>
                </patternFill>
              </fill>
            </x14:dxf>
          </x14:cfRule>
          <x14:cfRule type="expression" priority="11" id="{07C3ADAE-622E-4F5C-B620-A44CFB739FEE}">
            <xm:f>IF('Start Data'!$B$3=Feiertage!$J$2,VLOOKUP(C12,Feiertage!$J$3:$J$21,1,0),0)</xm:f>
            <x14:dxf>
              <fill>
                <patternFill patternType="solid">
                  <fgColor theme="8" tint="0.79998168889431442"/>
                  <bgColor theme="8" tint="0.79998168889431442"/>
                </patternFill>
              </fill>
            </x14:dxf>
          </x14:cfRule>
          <x14:cfRule type="expression" priority="12" id="{0670F40C-2B10-4540-8733-BA13D6083240}">
            <xm:f>IF('Start Data'!$B$3=Feiertage!$I$2,VLOOKUP(C12,Feiertage!$I$3:$I$21,1,0),0)</xm:f>
            <x14:dxf>
              <fill>
                <patternFill patternType="solid">
                  <fgColor theme="8" tint="0.79998168889431442"/>
                  <bgColor theme="8" tint="0.79998168889431442"/>
                </patternFill>
              </fill>
            </x14:dxf>
          </x14:cfRule>
          <x14:cfRule type="expression" priority="13" id="{F7C4889F-433B-40CD-9958-72048FB03CC5}">
            <xm:f>IF('Start Data'!$B$3=Feiertage!$H$2,VLOOKUP(C12,Feiertage!$H$3:$H$21,1,0),0)</xm:f>
            <x14:dxf>
              <fill>
                <patternFill patternType="solid">
                  <fgColor theme="8" tint="0.79998168889431442"/>
                  <bgColor theme="8" tint="0.79998168889431442"/>
                </patternFill>
              </fill>
            </x14:dxf>
          </x14:cfRule>
          <x14:cfRule type="expression" priority="14" id="{6C66E521-400A-4B45-89DC-FE2DB72E99B8}">
            <xm:f>IF('Start Data'!$B$3=Feiertage!$G$2,VLOOKUP(C12,Feiertage!$G$3:$G$21,1,0),0)</xm:f>
            <x14:dxf>
              <fill>
                <patternFill patternType="solid">
                  <fgColor theme="8" tint="0.79998168889431442"/>
                  <bgColor theme="8" tint="0.79998168889431442"/>
                </patternFill>
              </fill>
            </x14:dxf>
          </x14:cfRule>
          <x14:cfRule type="expression" priority="15" id="{E9562867-3DD3-44E7-8D0E-B3AAAD83731C}">
            <xm:f>IF('Start Data'!$B$3=Feiertage!$F$2,VLOOKUP(C12,Feiertage!$F$3:$F$21,1,0),0)</xm:f>
            <x14:dxf>
              <fill>
                <patternFill patternType="solid">
                  <fgColor theme="8" tint="0.79998168889431442"/>
                  <bgColor theme="8" tint="0.79998168889431442"/>
                </patternFill>
              </fill>
            </x14:dxf>
          </x14:cfRule>
          <x14:cfRule type="expression" priority="16" id="{C66C6C5C-2B15-49AE-A46C-2B7B39DEA632}">
            <xm:f>IF('Start Data'!$B$3=Feiertage!$E$2,VLOOKUP(C12,Feiertage!$E$3:$E$21,1,0),0)</xm:f>
            <x14:dxf>
              <fill>
                <patternFill patternType="solid">
                  <fgColor theme="8" tint="0.79998168889431442"/>
                  <bgColor theme="8" tint="0.79998168889431442"/>
                </patternFill>
              </fill>
            </x14:dxf>
          </x14:cfRule>
          <x14:cfRule type="expression" priority="17" id="{0976C79E-0186-4568-A184-91828BC4E328}">
            <xm:f>IF('Start Data'!$B$3=Feiertage!$D$2,VLOOKUP(C12,Feiertage!$D$3:$D$21,1,0),0)</xm:f>
            <x14:dxf>
              <fill>
                <patternFill patternType="solid">
                  <fgColor theme="8" tint="0.79998168889431442"/>
                  <bgColor theme="8" tint="0.79998168889431442"/>
                </patternFill>
              </fill>
            </x14:dxf>
          </x14:cfRule>
          <x14:cfRule type="expression" priority="18" id="{FA56E2D0-C411-433A-A6EF-0381D3A181F6}">
            <xm:f>IF('Start Data'!$B$3=Feiertage!$B$2,VLOOKUP(C12,Feiertage!$B$3:$B$21,1,0),0)</xm:f>
            <x14:dxf>
              <fill>
                <patternFill patternType="solid">
                  <fgColor theme="8" tint="0.79998168889431442"/>
                  <bgColor theme="8" tint="0.79998168889431442"/>
                </patternFill>
              </fill>
            </x14:dxf>
          </x14:cfRule>
          <x14:cfRule type="expression" priority="19" id="{822EFC8E-3B18-4C9E-AD11-762E8953B506}">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BA84E3ED-0AD1-499C-8D72-A6F8AF272FE9}">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AE21-8E54-4F5D-84A2-7B424498E518}">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88</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Jahresübersicht!B19</f>
        <v>214</v>
      </c>
      <c r="D12" s="104">
        <f>Jahresübersicht!C19</f>
        <v>215</v>
      </c>
      <c r="E12" s="104">
        <f>Jahresübersicht!D19</f>
        <v>216</v>
      </c>
      <c r="F12" s="104">
        <f>Jahresübersicht!E19</f>
        <v>217</v>
      </c>
      <c r="G12" s="104">
        <f>Jahresübersicht!F19</f>
        <v>218</v>
      </c>
      <c r="H12" s="104">
        <f>Jahresübersicht!G19</f>
        <v>219</v>
      </c>
      <c r="I12" s="104">
        <f>Jahresübersicht!H19</f>
        <v>220</v>
      </c>
      <c r="J12" s="104">
        <f>Jahresübersicht!I19</f>
        <v>221</v>
      </c>
      <c r="K12" s="104">
        <f>Jahresübersicht!J19</f>
        <v>222</v>
      </c>
      <c r="L12" s="104">
        <f>Jahresübersicht!K19</f>
        <v>223</v>
      </c>
      <c r="M12" s="104">
        <f>Jahresübersicht!L19</f>
        <v>224</v>
      </c>
      <c r="N12" s="104">
        <f>Jahresübersicht!M19</f>
        <v>225</v>
      </c>
      <c r="O12" s="104">
        <f>Jahresübersicht!N19</f>
        <v>226</v>
      </c>
      <c r="P12" s="104">
        <f>Jahresübersicht!O19</f>
        <v>227</v>
      </c>
      <c r="Q12" s="104">
        <f>Jahresübersicht!P19</f>
        <v>228</v>
      </c>
      <c r="R12" s="104">
        <f>Jahresübersicht!Q19</f>
        <v>229</v>
      </c>
      <c r="S12" s="104">
        <f>Jahresübersicht!R19</f>
        <v>230</v>
      </c>
      <c r="T12" s="104">
        <f>Jahresübersicht!S19</f>
        <v>231</v>
      </c>
      <c r="U12" s="104">
        <f>Jahresübersicht!T19</f>
        <v>232</v>
      </c>
      <c r="V12" s="104">
        <f>Jahresübersicht!U19</f>
        <v>233</v>
      </c>
      <c r="W12" s="104">
        <f>Jahresübersicht!V19</f>
        <v>234</v>
      </c>
      <c r="X12" s="104">
        <f>Jahresübersicht!W19</f>
        <v>235</v>
      </c>
      <c r="Y12" s="104">
        <f>Jahresübersicht!X19</f>
        <v>236</v>
      </c>
      <c r="Z12" s="104">
        <f>Jahresübersicht!Y19</f>
        <v>237</v>
      </c>
      <c r="AA12" s="104">
        <f>Jahresübersicht!Z19</f>
        <v>238</v>
      </c>
      <c r="AB12" s="104">
        <f>Jahresübersicht!AA19</f>
        <v>239</v>
      </c>
      <c r="AC12" s="104">
        <f>Jahresübersicht!AB19</f>
        <v>240</v>
      </c>
      <c r="AD12" s="104">
        <f>Jahresübersicht!AC19</f>
        <v>241</v>
      </c>
      <c r="AE12" s="104">
        <f>Jahresübersicht!AD19</f>
        <v>242</v>
      </c>
      <c r="AF12" s="104">
        <f>Jahresübersicht!AE19</f>
        <v>243</v>
      </c>
      <c r="AG12" s="104">
        <f>Jahresübersicht!AF19</f>
        <v>244</v>
      </c>
      <c r="AH12" s="361" t="s">
        <v>78</v>
      </c>
      <c r="AI12" s="361" t="s">
        <v>77</v>
      </c>
    </row>
    <row r="13" spans="1:38" ht="15" x14ac:dyDescent="0.25">
      <c r="B13" s="103" t="s">
        <v>35</v>
      </c>
      <c r="C13" s="105">
        <f>Jahresübersicht!B20</f>
        <v>214</v>
      </c>
      <c r="D13" s="105">
        <f>Jahresübersicht!C20</f>
        <v>215</v>
      </c>
      <c r="E13" s="105">
        <f>Jahresübersicht!D20</f>
        <v>216</v>
      </c>
      <c r="F13" s="105">
        <f>Jahresübersicht!E20</f>
        <v>217</v>
      </c>
      <c r="G13" s="105">
        <f>Jahresübersicht!F20</f>
        <v>218</v>
      </c>
      <c r="H13" s="105">
        <f>Jahresübersicht!G20</f>
        <v>219</v>
      </c>
      <c r="I13" s="105">
        <f>Jahresübersicht!H20</f>
        <v>220</v>
      </c>
      <c r="J13" s="105">
        <f>Jahresübersicht!I20</f>
        <v>221</v>
      </c>
      <c r="K13" s="105">
        <f>Jahresübersicht!J20</f>
        <v>222</v>
      </c>
      <c r="L13" s="105">
        <f>Jahresübersicht!K20</f>
        <v>223</v>
      </c>
      <c r="M13" s="105">
        <f>Jahresübersicht!L20</f>
        <v>224</v>
      </c>
      <c r="N13" s="105">
        <f>Jahresübersicht!M20</f>
        <v>225</v>
      </c>
      <c r="O13" s="105">
        <f>Jahresübersicht!N20</f>
        <v>226</v>
      </c>
      <c r="P13" s="105">
        <f>Jahresübersicht!O20</f>
        <v>227</v>
      </c>
      <c r="Q13" s="105">
        <f>Jahresübersicht!P20</f>
        <v>228</v>
      </c>
      <c r="R13" s="105">
        <f>Jahresübersicht!Q20</f>
        <v>229</v>
      </c>
      <c r="S13" s="105">
        <f>Jahresübersicht!R20</f>
        <v>230</v>
      </c>
      <c r="T13" s="105">
        <f>Jahresübersicht!S20</f>
        <v>231</v>
      </c>
      <c r="U13" s="105">
        <f>Jahresübersicht!T20</f>
        <v>232</v>
      </c>
      <c r="V13" s="105">
        <f>Jahresübersicht!U20</f>
        <v>233</v>
      </c>
      <c r="W13" s="105">
        <f>Jahresübersicht!V20</f>
        <v>234</v>
      </c>
      <c r="X13" s="105">
        <f>Jahresübersicht!W20</f>
        <v>235</v>
      </c>
      <c r="Y13" s="105">
        <f>Jahresübersicht!X20</f>
        <v>236</v>
      </c>
      <c r="Z13" s="105">
        <f>Jahresübersicht!Y20</f>
        <v>237</v>
      </c>
      <c r="AA13" s="105">
        <f>Jahresübersicht!Z20</f>
        <v>238</v>
      </c>
      <c r="AB13" s="105">
        <f>Jahresübersicht!AA20</f>
        <v>239</v>
      </c>
      <c r="AC13" s="105">
        <f>Jahresübersicht!AB20</f>
        <v>240</v>
      </c>
      <c r="AD13" s="105">
        <f>Jahresübersicht!AC20</f>
        <v>241</v>
      </c>
      <c r="AE13" s="105">
        <f>Jahresübersicht!AD20</f>
        <v>242</v>
      </c>
      <c r="AF13" s="105">
        <f>Jahresübersicht!AE20</f>
        <v>243</v>
      </c>
      <c r="AG13" s="105">
        <f>Jahresübersicht!AF20</f>
        <v>244</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8"/>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AxyBgqv0QJfUOpq16f0dahA+QFuiRMq4/ctifJ9mQIdYpY6wlb2d8R3fJT2/1g1Qk/DrBSVBk58wDGDGo8e+OA==" saltValue="pdLFDFELJ8NsfxkEGxxVDw=="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117" priority="20">
      <formula>WEEKDAY(C12,2)&gt;5</formula>
    </cfRule>
  </conditionalFormatting>
  <conditionalFormatting sqref="C15:AG29">
    <cfRule type="cellIs" dxfId="116" priority="1" operator="greaterThan">
      <formula>10</formula>
    </cfRule>
  </conditionalFormatting>
  <dataValidations count="1">
    <dataValidation type="list" allowBlank="1" showInputMessage="1" showErrorMessage="1" sqref="C31:AG31" xr:uid="{D34A9372-7095-4416-A4DD-9D8A7187E27C}">
      <formula1>"x"</formula1>
    </dataValidation>
  </dataValidations>
  <pageMargins left="0.70866141732283472" right="0.70866141732283472" top="0.78740157480314965" bottom="0.78740157480314965" header="0.31496062992125984" footer="0.31496062992125984"/>
  <pageSetup paperSize="9" scale="7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id="{42C8D1AC-BF5C-4812-A46C-A0A5A6E6E8B7}">
            <xm:f>VLOOKUP(C12,Feiertage!$B$25:$B$31,1,0)</xm:f>
            <x14:dxf>
              <fill>
                <patternFill patternType="solid">
                  <fgColor theme="8" tint="0.79998168889431442"/>
                  <bgColor theme="8" tint="0.79998168889431442"/>
                </patternFill>
              </fill>
            </x14:dxf>
          </x14:cfRule>
          <x14:cfRule type="expression" priority="4" id="{10AE542E-589B-42DD-9E45-761371220FAA}">
            <xm:f>IF('Start Data'!$B$3=Feiertage!$Q$2,VLOOKUP(C12,Feiertage!$Q$3:$Q$21,1,0),0)</xm:f>
            <x14:dxf>
              <fill>
                <patternFill patternType="solid">
                  <fgColor theme="8" tint="0.79998168889431442"/>
                  <bgColor theme="8" tint="0.79998168889431442"/>
                </patternFill>
              </fill>
            </x14:dxf>
          </x14:cfRule>
          <x14:cfRule type="expression" priority="5" id="{C97FD96C-B1A6-4A69-952D-B5B9E9D0F5BD}">
            <xm:f>IF('Start Data'!$B$3=Feiertage!$P$2,VLOOKUP(C12,Feiertage!$P$3:$P$21,1,0),0)</xm:f>
            <x14:dxf>
              <fill>
                <patternFill patternType="solid">
                  <fgColor theme="8" tint="0.79998168889431442"/>
                  <bgColor theme="8" tint="0.79998168889431442"/>
                </patternFill>
              </fill>
            </x14:dxf>
          </x14:cfRule>
          <x14:cfRule type="expression" priority="6" id="{EBDD3768-5A08-4F50-B8FA-842145A95E96}">
            <xm:f>IF('Start Data'!$B$3=Feiertage!$O$2,VLOOKUP(C12,Feiertage!$O$3:$O$21,1,0),0)</xm:f>
            <x14:dxf>
              <fill>
                <patternFill patternType="solid">
                  <fgColor theme="8" tint="0.79998168889431442"/>
                  <bgColor theme="8" tint="0.79998168889431442"/>
                </patternFill>
              </fill>
            </x14:dxf>
          </x14:cfRule>
          <x14:cfRule type="expression" priority="7" id="{175D2112-D80E-46F3-B84D-0C579E4B750E}">
            <xm:f>IF('Start Data'!$B$3=Feiertage!$N$2,VLOOKUP(C12,Feiertage!$N$3:$N$21,1,0),0)</xm:f>
            <x14:dxf>
              <fill>
                <patternFill patternType="solid">
                  <fgColor theme="8" tint="0.79998168889431442"/>
                  <bgColor theme="8" tint="0.79998168889431442"/>
                </patternFill>
              </fill>
            </x14:dxf>
          </x14:cfRule>
          <x14:cfRule type="expression" priority="8" id="{61D7E1C8-FA3C-4AD8-8C7F-F72F22FE1752}">
            <xm:f>IF('Start Data'!$B$3=Feiertage!$M$2,VLOOKUP(C12,Feiertage!$M$3:$M$21,1,0),0)</xm:f>
            <x14:dxf>
              <fill>
                <patternFill patternType="solid">
                  <fgColor theme="8" tint="0.79998168889431442"/>
                  <bgColor theme="8" tint="0.79998168889431442"/>
                </patternFill>
              </fill>
            </x14:dxf>
          </x14:cfRule>
          <x14:cfRule type="expression" priority="9" id="{FC434AFE-AAB8-497D-AA60-DD9B97D5E002}">
            <xm:f>IF('Start Data'!$B$3=Feiertage!$L$2,VLOOKUP(C12,Feiertage!$L$3:$L$21,1,0),0)</xm:f>
            <x14:dxf>
              <fill>
                <patternFill patternType="solid">
                  <fgColor theme="8" tint="0.79998168889431442"/>
                  <bgColor theme="8" tint="0.79998168889431442"/>
                </patternFill>
              </fill>
            </x14:dxf>
          </x14:cfRule>
          <x14:cfRule type="expression" priority="10" id="{F0102942-C239-4596-AE27-1212454BBE07}">
            <xm:f>IF('Start Data'!$B$3=Feiertage!$K$2,VLOOKUP(C12,Feiertage!$K$3:$K$21,1,0),0)</xm:f>
            <x14:dxf>
              <fill>
                <patternFill patternType="solid">
                  <fgColor theme="8" tint="0.79998168889431442"/>
                  <bgColor theme="8" tint="0.79998168889431442"/>
                </patternFill>
              </fill>
            </x14:dxf>
          </x14:cfRule>
          <x14:cfRule type="expression" priority="11" id="{BCC1CF02-BA21-4A24-AD14-D67DFA90D761}">
            <xm:f>IF('Start Data'!$B$3=Feiertage!$J$2,VLOOKUP(C12,Feiertage!$J$3:$J$21,1,0),0)</xm:f>
            <x14:dxf>
              <fill>
                <patternFill patternType="solid">
                  <fgColor theme="8" tint="0.79998168889431442"/>
                  <bgColor theme="8" tint="0.79998168889431442"/>
                </patternFill>
              </fill>
            </x14:dxf>
          </x14:cfRule>
          <x14:cfRule type="expression" priority="12" id="{5D46F2B9-9B3E-4359-BC1E-10C77850A6C2}">
            <xm:f>IF('Start Data'!$B$3=Feiertage!$I$2,VLOOKUP(C12,Feiertage!$I$3:$I$21,1,0),0)</xm:f>
            <x14:dxf>
              <fill>
                <patternFill patternType="solid">
                  <fgColor theme="8" tint="0.79998168889431442"/>
                  <bgColor theme="8" tint="0.79998168889431442"/>
                </patternFill>
              </fill>
            </x14:dxf>
          </x14:cfRule>
          <x14:cfRule type="expression" priority="13" id="{AB91C662-F98B-4A5B-A502-01ED4F8AA0BD}">
            <xm:f>IF('Start Data'!$B$3=Feiertage!$H$2,VLOOKUP(C12,Feiertage!$H$3:$H$21,1,0),0)</xm:f>
            <x14:dxf>
              <fill>
                <patternFill patternType="solid">
                  <fgColor theme="8" tint="0.79998168889431442"/>
                  <bgColor theme="8" tint="0.79998168889431442"/>
                </patternFill>
              </fill>
            </x14:dxf>
          </x14:cfRule>
          <x14:cfRule type="expression" priority="14" id="{6BB0EFB3-7A8F-4753-B7F4-D7BB3591E46E}">
            <xm:f>IF('Start Data'!$B$3=Feiertage!$G$2,VLOOKUP(C12,Feiertage!$G$3:$G$21,1,0),0)</xm:f>
            <x14:dxf>
              <fill>
                <patternFill patternType="solid">
                  <fgColor theme="8" tint="0.79998168889431442"/>
                  <bgColor theme="8" tint="0.79998168889431442"/>
                </patternFill>
              </fill>
            </x14:dxf>
          </x14:cfRule>
          <x14:cfRule type="expression" priority="15" id="{AA624547-921D-4951-8F91-1A8B0B8EF2BC}">
            <xm:f>IF('Start Data'!$B$3=Feiertage!$F$2,VLOOKUP(C12,Feiertage!$F$3:$F$21,1,0),0)</xm:f>
            <x14:dxf>
              <fill>
                <patternFill patternType="solid">
                  <fgColor theme="8" tint="0.79998168889431442"/>
                  <bgColor theme="8" tint="0.79998168889431442"/>
                </patternFill>
              </fill>
            </x14:dxf>
          </x14:cfRule>
          <x14:cfRule type="expression" priority="16" id="{54113CD6-09E3-4494-9F0C-422D4CAF46D6}">
            <xm:f>IF('Start Data'!$B$3=Feiertage!$E$2,VLOOKUP(C12,Feiertage!$E$3:$E$21,1,0),0)</xm:f>
            <x14:dxf>
              <fill>
                <patternFill patternType="solid">
                  <fgColor theme="8" tint="0.79998168889431442"/>
                  <bgColor theme="8" tint="0.79998168889431442"/>
                </patternFill>
              </fill>
            </x14:dxf>
          </x14:cfRule>
          <x14:cfRule type="expression" priority="17" id="{2E63D375-5B57-4542-A6BA-FB829D9AD3B7}">
            <xm:f>IF('Start Data'!$B$3=Feiertage!$D$2,VLOOKUP(C12,Feiertage!$D$3:$D$21,1,0),0)</xm:f>
            <x14:dxf>
              <fill>
                <patternFill patternType="solid">
                  <fgColor theme="8" tint="0.79998168889431442"/>
                  <bgColor theme="8" tint="0.79998168889431442"/>
                </patternFill>
              </fill>
            </x14:dxf>
          </x14:cfRule>
          <x14:cfRule type="expression" priority="18" id="{C5B2FA81-055C-4495-A8C0-65E3DA0CE928}">
            <xm:f>IF('Start Data'!$B$3=Feiertage!$B$2,VLOOKUP(C12,Feiertage!$B$3:$B$21,1,0),0)</xm:f>
            <x14:dxf>
              <fill>
                <patternFill patternType="solid">
                  <fgColor theme="8" tint="0.79998168889431442"/>
                  <bgColor theme="8" tint="0.79998168889431442"/>
                </patternFill>
              </fill>
            </x14:dxf>
          </x14:cfRule>
          <x14:cfRule type="expression" priority="19" id="{CEB346A3-36F8-4782-9009-7EC76F018C51}">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BB85B5DD-6FED-4D30-BE83-86FC1A1329CC}">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F58F4-CAF5-479A-8E91-5DCD61AB4482}">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92</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Jahresübersicht!B21</f>
        <v>245</v>
      </c>
      <c r="D12" s="104">
        <f>Jahresübersicht!C21</f>
        <v>246</v>
      </c>
      <c r="E12" s="104">
        <f>Jahresübersicht!D21</f>
        <v>247</v>
      </c>
      <c r="F12" s="104">
        <f>Jahresübersicht!E21</f>
        <v>248</v>
      </c>
      <c r="G12" s="104">
        <f>Jahresübersicht!F21</f>
        <v>249</v>
      </c>
      <c r="H12" s="104">
        <f>Jahresübersicht!G21</f>
        <v>250</v>
      </c>
      <c r="I12" s="104">
        <f>Jahresübersicht!H21</f>
        <v>251</v>
      </c>
      <c r="J12" s="104">
        <f>Jahresübersicht!I21</f>
        <v>252</v>
      </c>
      <c r="K12" s="104">
        <f>Jahresübersicht!J21</f>
        <v>253</v>
      </c>
      <c r="L12" s="104">
        <f>Jahresübersicht!K21</f>
        <v>254</v>
      </c>
      <c r="M12" s="104">
        <f>Jahresübersicht!L21</f>
        <v>255</v>
      </c>
      <c r="N12" s="104">
        <f>Jahresübersicht!M21</f>
        <v>256</v>
      </c>
      <c r="O12" s="104">
        <f>Jahresübersicht!N21</f>
        <v>257</v>
      </c>
      <c r="P12" s="104">
        <f>Jahresübersicht!O21</f>
        <v>258</v>
      </c>
      <c r="Q12" s="104">
        <f>Jahresübersicht!P21</f>
        <v>259</v>
      </c>
      <c r="R12" s="104">
        <f>Jahresübersicht!Q21</f>
        <v>260</v>
      </c>
      <c r="S12" s="104">
        <f>Jahresübersicht!R21</f>
        <v>261</v>
      </c>
      <c r="T12" s="104">
        <f>Jahresübersicht!S21</f>
        <v>262</v>
      </c>
      <c r="U12" s="104">
        <f>Jahresübersicht!T21</f>
        <v>263</v>
      </c>
      <c r="V12" s="104">
        <f>Jahresübersicht!U21</f>
        <v>264</v>
      </c>
      <c r="W12" s="104">
        <f>Jahresübersicht!V21</f>
        <v>265</v>
      </c>
      <c r="X12" s="104">
        <f>Jahresübersicht!W21</f>
        <v>266</v>
      </c>
      <c r="Y12" s="104">
        <f>Jahresübersicht!X21</f>
        <v>267</v>
      </c>
      <c r="Z12" s="104">
        <f>Jahresübersicht!Y21</f>
        <v>268</v>
      </c>
      <c r="AA12" s="104">
        <f>Jahresübersicht!Z21</f>
        <v>269</v>
      </c>
      <c r="AB12" s="104">
        <f>Jahresübersicht!AA21</f>
        <v>270</v>
      </c>
      <c r="AC12" s="104">
        <f>Jahresübersicht!AB21</f>
        <v>271</v>
      </c>
      <c r="AD12" s="104">
        <f>Jahresübersicht!AC21</f>
        <v>272</v>
      </c>
      <c r="AE12" s="104">
        <f>Jahresübersicht!AD21</f>
        <v>273</v>
      </c>
      <c r="AF12" s="104">
        <f>Jahresübersicht!AE21</f>
        <v>274</v>
      </c>
      <c r="AG12" s="104" t="str">
        <f>Jahresübersicht!AF21</f>
        <v/>
      </c>
      <c r="AH12" s="361" t="s">
        <v>78</v>
      </c>
      <c r="AI12" s="361" t="s">
        <v>77</v>
      </c>
    </row>
    <row r="13" spans="1:38" ht="15" x14ac:dyDescent="0.25">
      <c r="B13" s="103" t="s">
        <v>35</v>
      </c>
      <c r="C13" s="105">
        <f>Jahresübersicht!B22</f>
        <v>245</v>
      </c>
      <c r="D13" s="105">
        <f>Jahresübersicht!C22</f>
        <v>246</v>
      </c>
      <c r="E13" s="105">
        <f>Jahresübersicht!D22</f>
        <v>247</v>
      </c>
      <c r="F13" s="105">
        <f>Jahresübersicht!E22</f>
        <v>248</v>
      </c>
      <c r="G13" s="105">
        <f>Jahresübersicht!F22</f>
        <v>249</v>
      </c>
      <c r="H13" s="105">
        <f>Jahresübersicht!G22</f>
        <v>250</v>
      </c>
      <c r="I13" s="105">
        <f>Jahresübersicht!H22</f>
        <v>251</v>
      </c>
      <c r="J13" s="105">
        <f>Jahresübersicht!I22</f>
        <v>252</v>
      </c>
      <c r="K13" s="105">
        <f>Jahresübersicht!J22</f>
        <v>253</v>
      </c>
      <c r="L13" s="105">
        <f>Jahresübersicht!K22</f>
        <v>254</v>
      </c>
      <c r="M13" s="105">
        <f>Jahresübersicht!L22</f>
        <v>255</v>
      </c>
      <c r="N13" s="105">
        <f>Jahresübersicht!M22</f>
        <v>256</v>
      </c>
      <c r="O13" s="105">
        <f>Jahresübersicht!N22</f>
        <v>257</v>
      </c>
      <c r="P13" s="105">
        <f>Jahresübersicht!O22</f>
        <v>258</v>
      </c>
      <c r="Q13" s="105">
        <f>Jahresübersicht!P22</f>
        <v>259</v>
      </c>
      <c r="R13" s="105">
        <f>Jahresübersicht!Q22</f>
        <v>260</v>
      </c>
      <c r="S13" s="105">
        <f>Jahresübersicht!R22</f>
        <v>261</v>
      </c>
      <c r="T13" s="105">
        <f>Jahresübersicht!S22</f>
        <v>262</v>
      </c>
      <c r="U13" s="105">
        <f>Jahresübersicht!T22</f>
        <v>263</v>
      </c>
      <c r="V13" s="105">
        <f>Jahresübersicht!U22</f>
        <v>264</v>
      </c>
      <c r="W13" s="105">
        <f>Jahresübersicht!V22</f>
        <v>265</v>
      </c>
      <c r="X13" s="105">
        <f>Jahresübersicht!W22</f>
        <v>266</v>
      </c>
      <c r="Y13" s="105">
        <f>Jahresübersicht!X22</f>
        <v>267</v>
      </c>
      <c r="Z13" s="105">
        <f>Jahresübersicht!Y22</f>
        <v>268</v>
      </c>
      <c r="AA13" s="105">
        <f>Jahresübersicht!Z22</f>
        <v>269</v>
      </c>
      <c r="AB13" s="105">
        <f>Jahresübersicht!AA22</f>
        <v>270</v>
      </c>
      <c r="AC13" s="105">
        <f>Jahresübersicht!AB22</f>
        <v>271</v>
      </c>
      <c r="AD13" s="105">
        <f>Jahresübersicht!AC22</f>
        <v>272</v>
      </c>
      <c r="AE13" s="105">
        <f>Jahresübersicht!AD22</f>
        <v>273</v>
      </c>
      <c r="AF13" s="105">
        <f>Jahresübersicht!AE22</f>
        <v>274</v>
      </c>
      <c r="AG13" s="105" t="str">
        <f>Jahresübersicht!AF22</f>
        <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2"/>
      <c r="D42" s="377"/>
      <c r="E42" s="52"/>
      <c r="F42" s="52"/>
      <c r="G42" s="52"/>
      <c r="H42" s="52"/>
      <c r="I42" s="52"/>
      <c r="J42" s="52"/>
      <c r="K42" s="52"/>
      <c r="L42" s="52"/>
      <c r="M42" s="52"/>
      <c r="N42" s="52"/>
      <c r="O42" s="52"/>
      <c r="P42" s="52"/>
      <c r="Q42" s="53"/>
      <c r="R42" s="56"/>
      <c r="S42" s="54" t="s">
        <v>79</v>
      </c>
      <c r="T42" s="372"/>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P9aP9WUQAUYBknnI02i90jtLMNA0O1V8rsfrr+meG7XsJqMOCGPFxxsA0HVdnYnMYHnHd0J1LAc0zQs2M09p/w==" saltValue="YcPNwPPJkkeZOcGiYlqRxA=="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97" priority="20">
      <formula>WEEKDAY(C12,2)&gt;5</formula>
    </cfRule>
  </conditionalFormatting>
  <conditionalFormatting sqref="C15:AG29">
    <cfRule type="cellIs" dxfId="96" priority="1" operator="greaterThan">
      <formula>10</formula>
    </cfRule>
  </conditionalFormatting>
  <dataValidations count="1">
    <dataValidation type="list" allowBlank="1" showInputMessage="1" showErrorMessage="1" sqref="C31:AG31" xr:uid="{00D72122-8144-4416-946F-C346D6B2DB5E}">
      <formula1>"x"</formula1>
    </dataValidation>
  </dataValidations>
  <pageMargins left="0.7" right="0.7" top="0.78740157499999996" bottom="0.78740157499999996" header="0.3" footer="0.3"/>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873CABF1-713C-4D8E-B9E9-D66D711FFE51}">
            <xm:f>VLOOKUP(C12,Feiertage!$B$25:$B$31,1,0)</xm:f>
            <x14:dxf>
              <fill>
                <patternFill patternType="solid">
                  <fgColor theme="8" tint="0.79998168889431442"/>
                  <bgColor theme="8" tint="0.79998168889431442"/>
                </patternFill>
              </fill>
            </x14:dxf>
          </x14:cfRule>
          <x14:cfRule type="expression" priority="4" id="{82C46DF0-101A-464E-A989-AE65A283392D}">
            <xm:f>IF('Start Data'!$B$3=Feiertage!$Q$2,VLOOKUP(C12,Feiertage!$Q$3:$Q$21,1,0),0)</xm:f>
            <x14:dxf>
              <fill>
                <patternFill patternType="solid">
                  <fgColor theme="8" tint="0.79998168889431442"/>
                  <bgColor theme="8" tint="0.79998168889431442"/>
                </patternFill>
              </fill>
            </x14:dxf>
          </x14:cfRule>
          <x14:cfRule type="expression" priority="5" id="{8676326E-5A56-4F7C-A4AD-133C935A9A0B}">
            <xm:f>IF('Start Data'!$B$3=Feiertage!$P$2,VLOOKUP(C12,Feiertage!$P$3:$P$21,1,0),0)</xm:f>
            <x14:dxf>
              <fill>
                <patternFill patternType="solid">
                  <fgColor theme="8" tint="0.79998168889431442"/>
                  <bgColor theme="8" tint="0.79998168889431442"/>
                </patternFill>
              </fill>
            </x14:dxf>
          </x14:cfRule>
          <x14:cfRule type="expression" priority="6" id="{49555072-AD5B-4074-9626-496FE34E4753}">
            <xm:f>IF('Start Data'!$B$3=Feiertage!$O$2,VLOOKUP(C12,Feiertage!$O$3:$O$21,1,0),0)</xm:f>
            <x14:dxf>
              <fill>
                <patternFill patternType="solid">
                  <fgColor theme="8" tint="0.79998168889431442"/>
                  <bgColor theme="8" tint="0.79998168889431442"/>
                </patternFill>
              </fill>
            </x14:dxf>
          </x14:cfRule>
          <x14:cfRule type="expression" priority="7" id="{C7864938-7C45-4D88-BC3E-0022808A9DC2}">
            <xm:f>IF('Start Data'!$B$3=Feiertage!$N$2,VLOOKUP(C12,Feiertage!$N$3:$N$21,1,0),0)</xm:f>
            <x14:dxf>
              <fill>
                <patternFill patternType="solid">
                  <fgColor theme="8" tint="0.79998168889431442"/>
                  <bgColor theme="8" tint="0.79998168889431442"/>
                </patternFill>
              </fill>
            </x14:dxf>
          </x14:cfRule>
          <x14:cfRule type="expression" priority="8" id="{65DEED2E-7A89-4DC4-A48E-3920F3609C1F}">
            <xm:f>IF('Start Data'!$B$3=Feiertage!$M$2,VLOOKUP(C12,Feiertage!$M$3:$M$21,1,0),0)</xm:f>
            <x14:dxf>
              <fill>
                <patternFill patternType="solid">
                  <fgColor theme="8" tint="0.79998168889431442"/>
                  <bgColor theme="8" tint="0.79998168889431442"/>
                </patternFill>
              </fill>
            </x14:dxf>
          </x14:cfRule>
          <x14:cfRule type="expression" priority="9" id="{EA9F0459-385D-4584-9621-7BFB545A7C5D}">
            <xm:f>IF('Start Data'!$B$3=Feiertage!$L$2,VLOOKUP(C12,Feiertage!$L$3:$L$21,1,0),0)</xm:f>
            <x14:dxf>
              <fill>
                <patternFill patternType="solid">
                  <fgColor theme="8" tint="0.79998168889431442"/>
                  <bgColor theme="8" tint="0.79998168889431442"/>
                </patternFill>
              </fill>
            </x14:dxf>
          </x14:cfRule>
          <x14:cfRule type="expression" priority="10" id="{18D07A2D-4142-489B-B180-BC23F011F3B8}">
            <xm:f>IF('Start Data'!$B$3=Feiertage!$K$2,VLOOKUP(C12,Feiertage!$K$3:$K$21,1,0),0)</xm:f>
            <x14:dxf>
              <fill>
                <patternFill patternType="solid">
                  <fgColor theme="8" tint="0.79998168889431442"/>
                  <bgColor theme="8" tint="0.79998168889431442"/>
                </patternFill>
              </fill>
            </x14:dxf>
          </x14:cfRule>
          <x14:cfRule type="expression" priority="11" id="{CB80F672-7A50-4CE4-99F3-CCA2927449DC}">
            <xm:f>IF('Start Data'!$B$3=Feiertage!$J$2,VLOOKUP(C12,Feiertage!$J$3:$J$21,1,0),0)</xm:f>
            <x14:dxf>
              <fill>
                <patternFill patternType="solid">
                  <fgColor theme="8" tint="0.79998168889431442"/>
                  <bgColor theme="8" tint="0.79998168889431442"/>
                </patternFill>
              </fill>
            </x14:dxf>
          </x14:cfRule>
          <x14:cfRule type="expression" priority="12" id="{795CA7F0-DF88-4111-92DC-3A7FE8E8FBFA}">
            <xm:f>IF('Start Data'!$B$3=Feiertage!$I$2,VLOOKUP(C12,Feiertage!$I$3:$I$21,1,0),0)</xm:f>
            <x14:dxf>
              <fill>
                <patternFill patternType="solid">
                  <fgColor theme="8" tint="0.79998168889431442"/>
                  <bgColor theme="8" tint="0.79998168889431442"/>
                </patternFill>
              </fill>
            </x14:dxf>
          </x14:cfRule>
          <x14:cfRule type="expression" priority="13" id="{1461E913-2EA8-426A-8BC5-CD424ED0B7B7}">
            <xm:f>IF('Start Data'!$B$3=Feiertage!$H$2,VLOOKUP(C12,Feiertage!$H$3:$H$21,1,0),0)</xm:f>
            <x14:dxf>
              <fill>
                <patternFill patternType="solid">
                  <fgColor theme="8" tint="0.79998168889431442"/>
                  <bgColor theme="8" tint="0.79998168889431442"/>
                </patternFill>
              </fill>
            </x14:dxf>
          </x14:cfRule>
          <x14:cfRule type="expression" priority="14" id="{F5B9A6BA-ADC4-4BE3-B7FB-A351993B7C58}">
            <xm:f>IF('Start Data'!$B$3=Feiertage!$G$2,VLOOKUP(C12,Feiertage!$G$3:$G$21,1,0),0)</xm:f>
            <x14:dxf>
              <fill>
                <patternFill patternType="solid">
                  <fgColor theme="8" tint="0.79998168889431442"/>
                  <bgColor theme="8" tint="0.79998168889431442"/>
                </patternFill>
              </fill>
            </x14:dxf>
          </x14:cfRule>
          <x14:cfRule type="expression" priority="15" id="{7404B1FB-4255-4795-AA7B-FFBD13F38E06}">
            <xm:f>IF('Start Data'!$B$3=Feiertage!$F$2,VLOOKUP(C12,Feiertage!$F$3:$F$21,1,0),0)</xm:f>
            <x14:dxf>
              <fill>
                <patternFill patternType="solid">
                  <fgColor theme="8" tint="0.79998168889431442"/>
                  <bgColor theme="8" tint="0.79998168889431442"/>
                </patternFill>
              </fill>
            </x14:dxf>
          </x14:cfRule>
          <x14:cfRule type="expression" priority="16" id="{E20BAB3C-7C5F-48F3-B201-D21F5A4A4AD2}">
            <xm:f>IF('Start Data'!$B$3=Feiertage!$E$2,VLOOKUP(C12,Feiertage!$E$3:$E$21,1,0),0)</xm:f>
            <x14:dxf>
              <fill>
                <patternFill patternType="solid">
                  <fgColor theme="8" tint="0.79998168889431442"/>
                  <bgColor theme="8" tint="0.79998168889431442"/>
                </patternFill>
              </fill>
            </x14:dxf>
          </x14:cfRule>
          <x14:cfRule type="expression" priority="17" id="{EFA7877C-C538-42F5-B9B5-877D8447EDC7}">
            <xm:f>IF('Start Data'!$B$3=Feiertage!$D$2,VLOOKUP(C12,Feiertage!$D$3:$D$21,1,0),0)</xm:f>
            <x14:dxf>
              <fill>
                <patternFill patternType="solid">
                  <fgColor theme="8" tint="0.79998168889431442"/>
                  <bgColor theme="8" tint="0.79998168889431442"/>
                </patternFill>
              </fill>
            </x14:dxf>
          </x14:cfRule>
          <x14:cfRule type="expression" priority="18" id="{3D93C1AE-50D5-47AB-AC71-7A51F4045EE6}">
            <xm:f>IF('Start Data'!$B$3=Feiertage!$B$2,VLOOKUP(C12,Feiertage!$B$3:$B$21,1,0),0)</xm:f>
            <x14:dxf>
              <fill>
                <patternFill patternType="solid">
                  <fgColor theme="8" tint="0.79998168889431442"/>
                  <bgColor theme="8" tint="0.79998168889431442"/>
                </patternFill>
              </fill>
            </x14:dxf>
          </x14:cfRule>
          <x14:cfRule type="expression" priority="19" id="{2065847B-562B-4D55-8402-2BB00D3483E7}">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9EED902A-BCA3-4D2D-97AA-FA69D462EE39}">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994B-2790-4E72-B299-EC394DD8CA61}">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93</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Jahresübersicht!B23</f>
        <v>275</v>
      </c>
      <c r="D12" s="104">
        <f>Jahresübersicht!C23</f>
        <v>276</v>
      </c>
      <c r="E12" s="104">
        <f>Jahresübersicht!D23</f>
        <v>277</v>
      </c>
      <c r="F12" s="104">
        <f>Jahresübersicht!E23</f>
        <v>278</v>
      </c>
      <c r="G12" s="104">
        <f>Jahresübersicht!F23</f>
        <v>279</v>
      </c>
      <c r="H12" s="104">
        <f>Jahresübersicht!G23</f>
        <v>280</v>
      </c>
      <c r="I12" s="104">
        <f>Jahresübersicht!H23</f>
        <v>281</v>
      </c>
      <c r="J12" s="104">
        <f>Jahresübersicht!I23</f>
        <v>282</v>
      </c>
      <c r="K12" s="104">
        <f>Jahresübersicht!J23</f>
        <v>283</v>
      </c>
      <c r="L12" s="104">
        <f>Jahresübersicht!K23</f>
        <v>284</v>
      </c>
      <c r="M12" s="104">
        <f>Jahresübersicht!L23</f>
        <v>285</v>
      </c>
      <c r="N12" s="104">
        <f>Jahresübersicht!M23</f>
        <v>286</v>
      </c>
      <c r="O12" s="104">
        <f>Jahresübersicht!N23</f>
        <v>287</v>
      </c>
      <c r="P12" s="104">
        <f>Jahresübersicht!O23</f>
        <v>288</v>
      </c>
      <c r="Q12" s="104">
        <f>Jahresübersicht!P23</f>
        <v>289</v>
      </c>
      <c r="R12" s="104">
        <f>Jahresübersicht!Q23</f>
        <v>290</v>
      </c>
      <c r="S12" s="104">
        <f>Jahresübersicht!R23</f>
        <v>291</v>
      </c>
      <c r="T12" s="104">
        <f>Jahresübersicht!S23</f>
        <v>292</v>
      </c>
      <c r="U12" s="104">
        <f>Jahresübersicht!T23</f>
        <v>293</v>
      </c>
      <c r="V12" s="104">
        <f>Jahresübersicht!U23</f>
        <v>294</v>
      </c>
      <c r="W12" s="104">
        <f>Jahresübersicht!V23</f>
        <v>295</v>
      </c>
      <c r="X12" s="104">
        <f>Jahresübersicht!W23</f>
        <v>296</v>
      </c>
      <c r="Y12" s="104">
        <f>Jahresübersicht!X23</f>
        <v>297</v>
      </c>
      <c r="Z12" s="104">
        <f>Jahresübersicht!Y23</f>
        <v>298</v>
      </c>
      <c r="AA12" s="104">
        <f>Jahresübersicht!Z23</f>
        <v>299</v>
      </c>
      <c r="AB12" s="104">
        <f>Jahresübersicht!AA23</f>
        <v>300</v>
      </c>
      <c r="AC12" s="104">
        <f>Jahresübersicht!AB23</f>
        <v>301</v>
      </c>
      <c r="AD12" s="104">
        <f>Jahresübersicht!AC23</f>
        <v>302</v>
      </c>
      <c r="AE12" s="104">
        <f>Jahresübersicht!AD23</f>
        <v>303</v>
      </c>
      <c r="AF12" s="104">
        <f>Jahresübersicht!AE23</f>
        <v>304</v>
      </c>
      <c r="AG12" s="104">
        <f>Jahresübersicht!AF23</f>
        <v>305</v>
      </c>
      <c r="AH12" s="361" t="s">
        <v>78</v>
      </c>
      <c r="AI12" s="361" t="s">
        <v>77</v>
      </c>
    </row>
    <row r="13" spans="1:38" x14ac:dyDescent="0.2">
      <c r="B13" s="103" t="s">
        <v>35</v>
      </c>
      <c r="C13" s="250">
        <f>Jahresübersicht!B24</f>
        <v>275</v>
      </c>
      <c r="D13" s="250">
        <f>Jahresübersicht!C24</f>
        <v>276</v>
      </c>
      <c r="E13" s="250">
        <f>Jahresübersicht!D24</f>
        <v>277</v>
      </c>
      <c r="F13" s="250">
        <f>Jahresübersicht!E24</f>
        <v>278</v>
      </c>
      <c r="G13" s="250">
        <f>Jahresübersicht!F24</f>
        <v>279</v>
      </c>
      <c r="H13" s="250">
        <f>Jahresübersicht!G24</f>
        <v>280</v>
      </c>
      <c r="I13" s="250">
        <f>Jahresübersicht!H24</f>
        <v>281</v>
      </c>
      <c r="J13" s="250">
        <f>Jahresübersicht!I24</f>
        <v>282</v>
      </c>
      <c r="K13" s="250">
        <f>Jahresübersicht!J24</f>
        <v>283</v>
      </c>
      <c r="L13" s="250">
        <f>Jahresübersicht!K24</f>
        <v>284</v>
      </c>
      <c r="M13" s="250">
        <f>Jahresübersicht!L24</f>
        <v>285</v>
      </c>
      <c r="N13" s="250">
        <f>Jahresübersicht!M24</f>
        <v>286</v>
      </c>
      <c r="O13" s="250">
        <f>Jahresübersicht!N24</f>
        <v>287</v>
      </c>
      <c r="P13" s="250">
        <f>Jahresübersicht!O24</f>
        <v>288</v>
      </c>
      <c r="Q13" s="250">
        <f>Jahresübersicht!P24</f>
        <v>289</v>
      </c>
      <c r="R13" s="250">
        <f>Jahresübersicht!Q24</f>
        <v>290</v>
      </c>
      <c r="S13" s="250">
        <f>Jahresübersicht!R24</f>
        <v>291</v>
      </c>
      <c r="T13" s="250">
        <f>Jahresübersicht!S24</f>
        <v>292</v>
      </c>
      <c r="U13" s="250">
        <f>Jahresübersicht!T24</f>
        <v>293</v>
      </c>
      <c r="V13" s="250">
        <f>Jahresübersicht!U24</f>
        <v>294</v>
      </c>
      <c r="W13" s="250">
        <f>Jahresübersicht!V24</f>
        <v>295</v>
      </c>
      <c r="X13" s="250">
        <f>Jahresübersicht!W24</f>
        <v>296</v>
      </c>
      <c r="Y13" s="250">
        <f>Jahresübersicht!X24</f>
        <v>297</v>
      </c>
      <c r="Z13" s="250">
        <f>Jahresübersicht!Y24</f>
        <v>298</v>
      </c>
      <c r="AA13" s="250">
        <f>Jahresübersicht!Z24</f>
        <v>299</v>
      </c>
      <c r="AB13" s="250">
        <f>Jahresübersicht!AA24</f>
        <v>300</v>
      </c>
      <c r="AC13" s="250">
        <f>Jahresübersicht!AB24</f>
        <v>301</v>
      </c>
      <c r="AD13" s="250">
        <f>Jahresübersicht!AC24</f>
        <v>302</v>
      </c>
      <c r="AE13" s="250">
        <f>Jahresübersicht!AD24</f>
        <v>303</v>
      </c>
      <c r="AF13" s="250">
        <f>Jahresübersicht!AE24</f>
        <v>304</v>
      </c>
      <c r="AG13" s="250">
        <f>Jahresübersicht!AF24</f>
        <v>305</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1: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1: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1: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1: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1: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1: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1: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1: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1: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1: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1: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1: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1: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1: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1: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1:35" hidden="1" x14ac:dyDescent="0.2">
      <c r="A32" s="33" t="s">
        <v>174</v>
      </c>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8"/>
      <c r="D42" s="377"/>
      <c r="E42" s="52"/>
      <c r="F42" s="52"/>
      <c r="G42" s="52"/>
      <c r="H42" s="52"/>
      <c r="I42" s="52"/>
      <c r="J42" s="52"/>
      <c r="K42" s="52"/>
      <c r="L42" s="52"/>
      <c r="M42" s="52"/>
      <c r="N42" s="52"/>
      <c r="O42" s="52"/>
      <c r="P42" s="52"/>
      <c r="Q42" s="53"/>
      <c r="R42" s="56"/>
      <c r="S42" s="54" t="s">
        <v>79</v>
      </c>
      <c r="T42" s="372"/>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Y0i7sN9PQwjmATy/YD152f5fZHxc9WCmDn03ArVuDXlT2T7RGn8UaCCtZsWvKbZyrsnxlXYl05mA2vCyu8xidA==" saltValue="5eI4hXD9fLGrZKB0bbcY9w=="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77" priority="20">
      <formula>WEEKDAY(C12,2)&gt;5</formula>
    </cfRule>
  </conditionalFormatting>
  <conditionalFormatting sqref="C15:AG29">
    <cfRule type="cellIs" dxfId="76" priority="1" operator="greaterThan">
      <formula>10</formula>
    </cfRule>
  </conditionalFormatting>
  <dataValidations count="1">
    <dataValidation type="list" allowBlank="1" showInputMessage="1" showErrorMessage="1" sqref="C31:AG31" xr:uid="{2BC1684E-549B-4E1C-B225-7C28BA28A876}">
      <formula1>"x"</formula1>
    </dataValidation>
  </dataValidations>
  <pageMargins left="0.7" right="0.7" top="0.78740157499999996" bottom="0.78740157499999996" header="0.3" footer="0.3"/>
  <pageSetup paperSize="9" scale="7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id="{E549E4A2-81DB-46F5-B0D9-2185FDCCB5FE}">
            <xm:f>VLOOKUP(C12,Feiertage!$B$25:$B$31,1,0)</xm:f>
            <x14:dxf>
              <fill>
                <patternFill patternType="solid">
                  <fgColor theme="8" tint="0.79998168889431442"/>
                  <bgColor theme="8" tint="0.79998168889431442"/>
                </patternFill>
              </fill>
            </x14:dxf>
          </x14:cfRule>
          <x14:cfRule type="expression" priority="4" id="{2E661DCB-0DF7-407F-9908-780DBF082C1D}">
            <xm:f>IF('Start Data'!$B$3=Feiertage!$Q$2,VLOOKUP(C12,Feiertage!$Q$3:$Q$21,1,0),0)</xm:f>
            <x14:dxf>
              <fill>
                <patternFill patternType="solid">
                  <fgColor theme="8" tint="0.79998168889431442"/>
                  <bgColor theme="8" tint="0.79998168889431442"/>
                </patternFill>
              </fill>
            </x14:dxf>
          </x14:cfRule>
          <x14:cfRule type="expression" priority="5" id="{5E57E57C-C8B4-4047-92BF-2D964C6581F3}">
            <xm:f>IF('Start Data'!$B$3=Feiertage!$P$2,VLOOKUP(C12,Feiertage!$P$3:$P$21,1,0),0)</xm:f>
            <x14:dxf>
              <fill>
                <patternFill patternType="solid">
                  <fgColor theme="8" tint="0.79998168889431442"/>
                  <bgColor theme="8" tint="0.79998168889431442"/>
                </patternFill>
              </fill>
            </x14:dxf>
          </x14:cfRule>
          <x14:cfRule type="expression" priority="6" id="{5E30DF0D-7A1C-45C7-B9E2-514234FDF337}">
            <xm:f>IF('Start Data'!$B$3=Feiertage!$O$2,VLOOKUP(C12,Feiertage!$O$3:$O$21,1,0),0)</xm:f>
            <x14:dxf>
              <fill>
                <patternFill patternType="solid">
                  <fgColor theme="8" tint="0.79998168889431442"/>
                  <bgColor theme="8" tint="0.79998168889431442"/>
                </patternFill>
              </fill>
            </x14:dxf>
          </x14:cfRule>
          <x14:cfRule type="expression" priority="7" id="{95EE65AD-FB3C-4101-9C26-EAF443783D7A}">
            <xm:f>IF('Start Data'!$B$3=Feiertage!$N$2,VLOOKUP(C12,Feiertage!$N$3:$N$21,1,0),0)</xm:f>
            <x14:dxf>
              <fill>
                <patternFill patternType="solid">
                  <fgColor theme="8" tint="0.79998168889431442"/>
                  <bgColor theme="8" tint="0.79998168889431442"/>
                </patternFill>
              </fill>
            </x14:dxf>
          </x14:cfRule>
          <x14:cfRule type="expression" priority="8" id="{12E696C7-68CB-43B6-BDC0-0340A806036D}">
            <xm:f>IF('Start Data'!$B$3=Feiertage!$M$2,VLOOKUP(C12,Feiertage!$M$3:$M$21,1,0),0)</xm:f>
            <x14:dxf>
              <fill>
                <patternFill patternType="solid">
                  <fgColor theme="8" tint="0.79998168889431442"/>
                  <bgColor theme="8" tint="0.79998168889431442"/>
                </patternFill>
              </fill>
            </x14:dxf>
          </x14:cfRule>
          <x14:cfRule type="expression" priority="9" id="{FA6497C3-DE29-4D12-9349-760256282272}">
            <xm:f>IF('Start Data'!$B$3=Feiertage!$L$2,VLOOKUP(C12,Feiertage!$L$3:$L$21,1,0),0)</xm:f>
            <x14:dxf>
              <fill>
                <patternFill patternType="solid">
                  <fgColor theme="8" tint="0.79998168889431442"/>
                  <bgColor theme="8" tint="0.79998168889431442"/>
                </patternFill>
              </fill>
            </x14:dxf>
          </x14:cfRule>
          <x14:cfRule type="expression" priority="10" id="{6D65E023-855B-4297-B95B-F3D0ABD03DBE}">
            <xm:f>IF('Start Data'!$B$3=Feiertage!$K$2,VLOOKUP(C12,Feiertage!$K$3:$K$21,1,0),0)</xm:f>
            <x14:dxf>
              <fill>
                <patternFill patternType="solid">
                  <fgColor theme="8" tint="0.79998168889431442"/>
                  <bgColor theme="8" tint="0.79998168889431442"/>
                </patternFill>
              </fill>
            </x14:dxf>
          </x14:cfRule>
          <x14:cfRule type="expression" priority="11" id="{66B0AD51-D4EF-4C03-833A-BB51502F70D0}">
            <xm:f>IF('Start Data'!$B$3=Feiertage!$J$2,VLOOKUP(C12,Feiertage!$J$3:$J$21,1,0),0)</xm:f>
            <x14:dxf>
              <fill>
                <patternFill patternType="solid">
                  <fgColor theme="8" tint="0.79998168889431442"/>
                  <bgColor theme="8" tint="0.79998168889431442"/>
                </patternFill>
              </fill>
            </x14:dxf>
          </x14:cfRule>
          <x14:cfRule type="expression" priority="12" id="{107F1BAD-A03C-444D-B422-8447E5C1F740}">
            <xm:f>IF('Start Data'!$B$3=Feiertage!$I$2,VLOOKUP(C12,Feiertage!$I$3:$I$21,1,0),0)</xm:f>
            <x14:dxf>
              <fill>
                <patternFill patternType="solid">
                  <fgColor theme="8" tint="0.79998168889431442"/>
                  <bgColor theme="8" tint="0.79998168889431442"/>
                </patternFill>
              </fill>
            </x14:dxf>
          </x14:cfRule>
          <x14:cfRule type="expression" priority="13" id="{BE02654D-91F4-45E3-AE5F-681E5D0270F3}">
            <xm:f>IF('Start Data'!$B$3=Feiertage!$H$2,VLOOKUP(C12,Feiertage!$H$3:$H$21,1,0),0)</xm:f>
            <x14:dxf>
              <fill>
                <patternFill patternType="solid">
                  <fgColor theme="8" tint="0.79998168889431442"/>
                  <bgColor theme="8" tint="0.79998168889431442"/>
                </patternFill>
              </fill>
            </x14:dxf>
          </x14:cfRule>
          <x14:cfRule type="expression" priority="14" id="{976C0592-F6F3-4B9E-B97B-1538AA30803A}">
            <xm:f>IF('Start Data'!$B$3=Feiertage!$G$2,VLOOKUP(C12,Feiertage!$G$3:$G$21,1,0),0)</xm:f>
            <x14:dxf>
              <fill>
                <patternFill patternType="solid">
                  <fgColor theme="8" tint="0.79998168889431442"/>
                  <bgColor theme="8" tint="0.79998168889431442"/>
                </patternFill>
              </fill>
            </x14:dxf>
          </x14:cfRule>
          <x14:cfRule type="expression" priority="15" id="{7BF6DFB3-7B85-44A6-81E6-1ED4EA66C3D2}">
            <xm:f>IF('Start Data'!$B$3=Feiertage!$F$2,VLOOKUP(C12,Feiertage!$F$3:$F$21,1,0),0)</xm:f>
            <x14:dxf>
              <fill>
                <patternFill patternType="solid">
                  <fgColor theme="8" tint="0.79998168889431442"/>
                  <bgColor theme="8" tint="0.79998168889431442"/>
                </patternFill>
              </fill>
            </x14:dxf>
          </x14:cfRule>
          <x14:cfRule type="expression" priority="16" id="{AE2338AD-7425-44B5-B48F-CED5C59FF9CC}">
            <xm:f>IF('Start Data'!$B$3=Feiertage!$E$2,VLOOKUP(C12,Feiertage!$E$3:$E$21,1,0),0)</xm:f>
            <x14:dxf>
              <fill>
                <patternFill patternType="solid">
                  <fgColor theme="8" tint="0.79998168889431442"/>
                  <bgColor theme="8" tint="0.79998168889431442"/>
                </patternFill>
              </fill>
            </x14:dxf>
          </x14:cfRule>
          <x14:cfRule type="expression" priority="17" id="{20676983-7763-4ADC-B48A-2E3D3CC2DE3D}">
            <xm:f>IF('Start Data'!$B$3=Feiertage!$D$2,VLOOKUP(C12,Feiertage!$D$3:$D$21,1,0),0)</xm:f>
            <x14:dxf>
              <fill>
                <patternFill patternType="solid">
                  <fgColor theme="8" tint="0.79998168889431442"/>
                  <bgColor theme="8" tint="0.79998168889431442"/>
                </patternFill>
              </fill>
            </x14:dxf>
          </x14:cfRule>
          <x14:cfRule type="expression" priority="18" id="{A49B8FDB-5EFE-4633-B785-E688D5A73ED1}">
            <xm:f>IF('Start Data'!$B$3=Feiertage!$B$2,VLOOKUP(C12,Feiertage!$B$3:$B$21,1,0),0)</xm:f>
            <x14:dxf>
              <fill>
                <patternFill patternType="solid">
                  <fgColor theme="8" tint="0.79998168889431442"/>
                  <bgColor theme="8" tint="0.79998168889431442"/>
                </patternFill>
              </fill>
            </x14:dxf>
          </x14:cfRule>
          <x14:cfRule type="expression" priority="19" id="{B8FF1498-65A2-4E97-8809-2A799C8E92E4}">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5B7EC6C7-7F03-44F8-9907-8687EDE4E33C}">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096E-D2C3-4452-A207-D1C3301E9FAD}">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94</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Jahresübersicht!B25</f>
        <v>306</v>
      </c>
      <c r="D12" s="104">
        <f>Jahresübersicht!C25</f>
        <v>307</v>
      </c>
      <c r="E12" s="104">
        <f>Jahresübersicht!D25</f>
        <v>308</v>
      </c>
      <c r="F12" s="104">
        <f>Jahresübersicht!E25</f>
        <v>309</v>
      </c>
      <c r="G12" s="104">
        <f>Jahresübersicht!F25</f>
        <v>310</v>
      </c>
      <c r="H12" s="104">
        <f>Jahresübersicht!G25</f>
        <v>311</v>
      </c>
      <c r="I12" s="104">
        <f>Jahresübersicht!H25</f>
        <v>312</v>
      </c>
      <c r="J12" s="104">
        <f>Jahresübersicht!I25</f>
        <v>313</v>
      </c>
      <c r="K12" s="104">
        <f>Jahresübersicht!J25</f>
        <v>314</v>
      </c>
      <c r="L12" s="104">
        <f>Jahresübersicht!K25</f>
        <v>315</v>
      </c>
      <c r="M12" s="104">
        <f>Jahresübersicht!L25</f>
        <v>316</v>
      </c>
      <c r="N12" s="104">
        <f>Jahresübersicht!M25</f>
        <v>317</v>
      </c>
      <c r="O12" s="104">
        <f>Jahresübersicht!N25</f>
        <v>318</v>
      </c>
      <c r="P12" s="104">
        <f>Jahresübersicht!O25</f>
        <v>319</v>
      </c>
      <c r="Q12" s="104">
        <f>Jahresübersicht!P25</f>
        <v>320</v>
      </c>
      <c r="R12" s="104">
        <f>Jahresübersicht!Q25</f>
        <v>321</v>
      </c>
      <c r="S12" s="104">
        <f>Jahresübersicht!R25</f>
        <v>322</v>
      </c>
      <c r="T12" s="104">
        <f>Jahresübersicht!S25</f>
        <v>323</v>
      </c>
      <c r="U12" s="104">
        <f>Jahresübersicht!T25</f>
        <v>324</v>
      </c>
      <c r="V12" s="104">
        <f>Jahresübersicht!U25</f>
        <v>325</v>
      </c>
      <c r="W12" s="104">
        <f>Jahresübersicht!V25</f>
        <v>326</v>
      </c>
      <c r="X12" s="104">
        <f>Jahresübersicht!W25</f>
        <v>327</v>
      </c>
      <c r="Y12" s="104">
        <f>Jahresübersicht!X25</f>
        <v>328</v>
      </c>
      <c r="Z12" s="104">
        <f>Jahresübersicht!Y25</f>
        <v>329</v>
      </c>
      <c r="AA12" s="104">
        <f>Jahresübersicht!Z25</f>
        <v>330</v>
      </c>
      <c r="AB12" s="104">
        <f>Jahresübersicht!AA25</f>
        <v>331</v>
      </c>
      <c r="AC12" s="104">
        <f>Jahresübersicht!AB25</f>
        <v>332</v>
      </c>
      <c r="AD12" s="104">
        <f>Jahresübersicht!AC25</f>
        <v>333</v>
      </c>
      <c r="AE12" s="104">
        <f>Jahresübersicht!AD25</f>
        <v>334</v>
      </c>
      <c r="AF12" s="104">
        <f>Jahresübersicht!AE25</f>
        <v>335</v>
      </c>
      <c r="AG12" s="104" t="str">
        <f>Jahresübersicht!AF25</f>
        <v/>
      </c>
      <c r="AH12" s="361" t="s">
        <v>78</v>
      </c>
      <c r="AI12" s="361" t="s">
        <v>77</v>
      </c>
    </row>
    <row r="13" spans="1:38" x14ac:dyDescent="0.2">
      <c r="B13" s="103" t="s">
        <v>35</v>
      </c>
      <c r="C13" s="250">
        <f>Jahresübersicht!B26</f>
        <v>306</v>
      </c>
      <c r="D13" s="250">
        <f>Jahresübersicht!C26</f>
        <v>307</v>
      </c>
      <c r="E13" s="250">
        <f>Jahresübersicht!D26</f>
        <v>308</v>
      </c>
      <c r="F13" s="250">
        <f>Jahresübersicht!E26</f>
        <v>309</v>
      </c>
      <c r="G13" s="250">
        <f>Jahresübersicht!F26</f>
        <v>310</v>
      </c>
      <c r="H13" s="250">
        <f>Jahresübersicht!G26</f>
        <v>311</v>
      </c>
      <c r="I13" s="250">
        <f>Jahresübersicht!H26</f>
        <v>312</v>
      </c>
      <c r="J13" s="250">
        <f>Jahresübersicht!I26</f>
        <v>313</v>
      </c>
      <c r="K13" s="250">
        <f>Jahresübersicht!J26</f>
        <v>314</v>
      </c>
      <c r="L13" s="250">
        <f>Jahresübersicht!K26</f>
        <v>315</v>
      </c>
      <c r="M13" s="250">
        <f>Jahresübersicht!L26</f>
        <v>316</v>
      </c>
      <c r="N13" s="250">
        <f>Jahresübersicht!M26</f>
        <v>317</v>
      </c>
      <c r="O13" s="250">
        <f>Jahresübersicht!N26</f>
        <v>318</v>
      </c>
      <c r="P13" s="250">
        <f>Jahresübersicht!O26</f>
        <v>319</v>
      </c>
      <c r="Q13" s="250">
        <f>Jahresübersicht!P26</f>
        <v>320</v>
      </c>
      <c r="R13" s="250">
        <f>Jahresübersicht!Q26</f>
        <v>321</v>
      </c>
      <c r="S13" s="250">
        <f>Jahresübersicht!R26</f>
        <v>322</v>
      </c>
      <c r="T13" s="250">
        <f>Jahresübersicht!S26</f>
        <v>323</v>
      </c>
      <c r="U13" s="250">
        <f>Jahresübersicht!T26</f>
        <v>324</v>
      </c>
      <c r="V13" s="250">
        <f>Jahresübersicht!U26</f>
        <v>325</v>
      </c>
      <c r="W13" s="250">
        <f>Jahresübersicht!V26</f>
        <v>326</v>
      </c>
      <c r="X13" s="250">
        <f>Jahresübersicht!W26</f>
        <v>327</v>
      </c>
      <c r="Y13" s="250">
        <f>Jahresübersicht!X26</f>
        <v>328</v>
      </c>
      <c r="Z13" s="250">
        <f>Jahresübersicht!Y26</f>
        <v>329</v>
      </c>
      <c r="AA13" s="250">
        <f>Jahresübersicht!Z26</f>
        <v>330</v>
      </c>
      <c r="AB13" s="250">
        <f>Jahresübersicht!AA26</f>
        <v>331</v>
      </c>
      <c r="AC13" s="250">
        <f>Jahresübersicht!AB26</f>
        <v>332</v>
      </c>
      <c r="AD13" s="250">
        <f>Jahresübersicht!AC26</f>
        <v>333</v>
      </c>
      <c r="AE13" s="250">
        <f>Jahresübersicht!AD26</f>
        <v>334</v>
      </c>
      <c r="AF13" s="250">
        <f>Jahresübersicht!AE26</f>
        <v>335</v>
      </c>
      <c r="AG13" s="250" t="str">
        <f>Jahresübersicht!AF26</f>
        <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2"/>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v3czFyR6rQJWA9zshwBOAdoJdb5xqOFtxbsDP0IP0ZCNHthUqafGYrhqXb9fvtzihoicF8Egqvk9Jnefh7mCjg==" saltValue="qjmdqNT622QZQ959tdSoPg=="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57" priority="20">
      <formula>WEEKDAY(C12,2)&gt;5</formula>
    </cfRule>
  </conditionalFormatting>
  <conditionalFormatting sqref="C15:AG29">
    <cfRule type="cellIs" dxfId="56" priority="1" operator="greaterThan">
      <formula>10</formula>
    </cfRule>
  </conditionalFormatting>
  <dataValidations count="1">
    <dataValidation type="list" allowBlank="1" showInputMessage="1" showErrorMessage="1" sqref="C31:AG31" xr:uid="{697BC131-068E-4F8B-9EEE-11AFFAA2F352}">
      <formula1>"x"</formula1>
    </dataValidation>
  </dataValidations>
  <pageMargins left="0.7" right="0.7" top="0.78740157499999996" bottom="0.78740157499999996" header="0.3" footer="0.3"/>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DA3B7971-F506-4F70-B515-B8CD88F811CF}">
            <xm:f>VLOOKUP(C12,Feiertage!$B$25:$B$31,1,0)</xm:f>
            <x14:dxf>
              <fill>
                <patternFill patternType="solid">
                  <fgColor theme="8" tint="0.79998168889431442"/>
                  <bgColor theme="8" tint="0.79998168889431442"/>
                </patternFill>
              </fill>
            </x14:dxf>
          </x14:cfRule>
          <x14:cfRule type="expression" priority="4" id="{4C186A8D-604B-4C6F-803F-FC6F2C04BE37}">
            <xm:f>IF('Start Data'!$B$3=Feiertage!$Q$2,VLOOKUP(C12,Feiertage!$Q$3:$Q$21,1,0),0)</xm:f>
            <x14:dxf>
              <fill>
                <patternFill patternType="solid">
                  <fgColor theme="8" tint="0.79998168889431442"/>
                  <bgColor theme="8" tint="0.79998168889431442"/>
                </patternFill>
              </fill>
            </x14:dxf>
          </x14:cfRule>
          <x14:cfRule type="expression" priority="5" id="{4AE5E7AA-8A38-44DB-82F8-622A8FF03B06}">
            <xm:f>IF('Start Data'!$B$3=Feiertage!$P$2,VLOOKUP(C12,Feiertage!$P$3:$P$21,1,0),0)</xm:f>
            <x14:dxf>
              <fill>
                <patternFill patternType="solid">
                  <fgColor theme="8" tint="0.79998168889431442"/>
                  <bgColor theme="8" tint="0.79998168889431442"/>
                </patternFill>
              </fill>
            </x14:dxf>
          </x14:cfRule>
          <x14:cfRule type="expression" priority="6" id="{85E831B9-3468-4990-9AB4-1ADD55C42910}">
            <xm:f>IF('Start Data'!$B$3=Feiertage!$O$2,VLOOKUP(C12,Feiertage!$O$3:$O$21,1,0),0)</xm:f>
            <x14:dxf>
              <fill>
                <patternFill patternType="solid">
                  <fgColor theme="8" tint="0.79998168889431442"/>
                  <bgColor theme="8" tint="0.79998168889431442"/>
                </patternFill>
              </fill>
            </x14:dxf>
          </x14:cfRule>
          <x14:cfRule type="expression" priority="7" id="{7CF9A64D-FF50-4262-A6D3-F2EBE725ABD0}">
            <xm:f>IF('Start Data'!$B$3=Feiertage!$N$2,VLOOKUP(C12,Feiertage!$N$3:$N$21,1,0),0)</xm:f>
            <x14:dxf>
              <fill>
                <patternFill patternType="solid">
                  <fgColor theme="8" tint="0.79998168889431442"/>
                  <bgColor theme="8" tint="0.79998168889431442"/>
                </patternFill>
              </fill>
            </x14:dxf>
          </x14:cfRule>
          <x14:cfRule type="expression" priority="8" id="{5810F2D5-8D73-4B90-B247-962E1AB53990}">
            <xm:f>IF('Start Data'!$B$3=Feiertage!$M$2,VLOOKUP(C12,Feiertage!$M$3:$M$21,1,0),0)</xm:f>
            <x14:dxf>
              <fill>
                <patternFill patternType="solid">
                  <fgColor theme="8" tint="0.79998168889431442"/>
                  <bgColor theme="8" tint="0.79998168889431442"/>
                </patternFill>
              </fill>
            </x14:dxf>
          </x14:cfRule>
          <x14:cfRule type="expression" priority="9" id="{D862D578-8548-4D31-97E9-9806C5161F49}">
            <xm:f>IF('Start Data'!$B$3=Feiertage!$L$2,VLOOKUP(C12,Feiertage!$L$3:$L$21,1,0),0)</xm:f>
            <x14:dxf>
              <fill>
                <patternFill patternType="solid">
                  <fgColor theme="8" tint="0.79998168889431442"/>
                  <bgColor theme="8" tint="0.79998168889431442"/>
                </patternFill>
              </fill>
            </x14:dxf>
          </x14:cfRule>
          <x14:cfRule type="expression" priority="10" id="{D24A5E73-C1DD-46F2-ADD1-818A45CC2E52}">
            <xm:f>IF('Start Data'!$B$3=Feiertage!$K$2,VLOOKUP(C12,Feiertage!$K$3:$K$21,1,0),0)</xm:f>
            <x14:dxf>
              <fill>
                <patternFill patternType="solid">
                  <fgColor theme="8" tint="0.79998168889431442"/>
                  <bgColor theme="8" tint="0.79998168889431442"/>
                </patternFill>
              </fill>
            </x14:dxf>
          </x14:cfRule>
          <x14:cfRule type="expression" priority="11" id="{B26E2973-4BAB-4EBB-9CBA-E925C620006F}">
            <xm:f>IF('Start Data'!$B$3=Feiertage!$J$2,VLOOKUP(C12,Feiertage!$J$3:$J$21,1,0),0)</xm:f>
            <x14:dxf>
              <fill>
                <patternFill patternType="solid">
                  <fgColor theme="8" tint="0.79998168889431442"/>
                  <bgColor theme="8" tint="0.79998168889431442"/>
                </patternFill>
              </fill>
            </x14:dxf>
          </x14:cfRule>
          <x14:cfRule type="expression" priority="12" id="{B8655BD4-A471-4875-ACF2-7ABB3976A020}">
            <xm:f>IF('Start Data'!$B$3=Feiertage!$I$2,VLOOKUP(C12,Feiertage!$I$3:$I$21,1,0),0)</xm:f>
            <x14:dxf>
              <fill>
                <patternFill patternType="solid">
                  <fgColor theme="8" tint="0.79998168889431442"/>
                  <bgColor theme="8" tint="0.79998168889431442"/>
                </patternFill>
              </fill>
            </x14:dxf>
          </x14:cfRule>
          <x14:cfRule type="expression" priority="13" id="{61DAB844-14CB-42B9-BFFA-CC484D55EA45}">
            <xm:f>IF('Start Data'!$B$3=Feiertage!$H$2,VLOOKUP(C12,Feiertage!$H$3:$H$21,1,0),0)</xm:f>
            <x14:dxf>
              <fill>
                <patternFill patternType="solid">
                  <fgColor theme="8" tint="0.79998168889431442"/>
                  <bgColor theme="8" tint="0.79998168889431442"/>
                </patternFill>
              </fill>
            </x14:dxf>
          </x14:cfRule>
          <x14:cfRule type="expression" priority="14" id="{CF06501D-AB6E-4A8D-A844-67E7FB68E787}">
            <xm:f>IF('Start Data'!$B$3=Feiertage!$G$2,VLOOKUP(C12,Feiertage!$G$3:$G$21,1,0),0)</xm:f>
            <x14:dxf>
              <fill>
                <patternFill patternType="solid">
                  <fgColor theme="8" tint="0.79998168889431442"/>
                  <bgColor theme="8" tint="0.79998168889431442"/>
                </patternFill>
              </fill>
            </x14:dxf>
          </x14:cfRule>
          <x14:cfRule type="expression" priority="15" id="{7D307240-6A8B-4449-AF85-1B9589690D95}">
            <xm:f>IF('Start Data'!$B$3=Feiertage!$F$2,VLOOKUP(C12,Feiertage!$F$3:$F$21,1,0),0)</xm:f>
            <x14:dxf>
              <fill>
                <patternFill patternType="solid">
                  <fgColor theme="8" tint="0.79998168889431442"/>
                  <bgColor theme="8" tint="0.79998168889431442"/>
                </patternFill>
              </fill>
            </x14:dxf>
          </x14:cfRule>
          <x14:cfRule type="expression" priority="16" id="{EF42F40E-053F-467F-BA16-BFDF82CB97ED}">
            <xm:f>IF('Start Data'!$B$3=Feiertage!$E$2,VLOOKUP(C12,Feiertage!$E$3:$E$21,1,0),0)</xm:f>
            <x14:dxf>
              <fill>
                <patternFill patternType="solid">
                  <fgColor theme="8" tint="0.79998168889431442"/>
                  <bgColor theme="8" tint="0.79998168889431442"/>
                </patternFill>
              </fill>
            </x14:dxf>
          </x14:cfRule>
          <x14:cfRule type="expression" priority="17" id="{E95AFE3C-6D71-4AD0-9464-25AB29DF634E}">
            <xm:f>IF('Start Data'!$B$3=Feiertage!$D$2,VLOOKUP(C12,Feiertage!$D$3:$D$21,1,0),0)</xm:f>
            <x14:dxf>
              <fill>
                <patternFill patternType="solid">
                  <fgColor theme="8" tint="0.79998168889431442"/>
                  <bgColor theme="8" tint="0.79998168889431442"/>
                </patternFill>
              </fill>
            </x14:dxf>
          </x14:cfRule>
          <x14:cfRule type="expression" priority="18" id="{7F533060-A2BB-4A35-847D-5EB7EC595E7F}">
            <xm:f>IF('Start Data'!$B$3=Feiertage!$B$2,VLOOKUP(C12,Feiertage!$B$3:$B$21,1,0),0)</xm:f>
            <x14:dxf>
              <fill>
                <patternFill patternType="solid">
                  <fgColor theme="8" tint="0.79998168889431442"/>
                  <bgColor theme="8" tint="0.79998168889431442"/>
                </patternFill>
              </fill>
            </x14:dxf>
          </x14:cfRule>
          <x14:cfRule type="expression" priority="19" id="{DE5EE6A9-C121-498A-8DE3-1BFAC4AF530D}">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18B6808D-B615-4D39-B12C-C175256197D3}">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B535-3F5E-4B33-8CF4-6D8EE76EB4FF}">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95</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Jahresübersicht!B27</f>
        <v>336</v>
      </c>
      <c r="D12" s="104">
        <f>Jahresübersicht!C27</f>
        <v>337</v>
      </c>
      <c r="E12" s="104">
        <f>Jahresübersicht!D27</f>
        <v>338</v>
      </c>
      <c r="F12" s="104">
        <f>Jahresübersicht!E27</f>
        <v>339</v>
      </c>
      <c r="G12" s="104">
        <f>Jahresübersicht!F27</f>
        <v>340</v>
      </c>
      <c r="H12" s="104">
        <f>Jahresübersicht!G27</f>
        <v>341</v>
      </c>
      <c r="I12" s="104">
        <f>Jahresübersicht!H27</f>
        <v>342</v>
      </c>
      <c r="J12" s="104">
        <f>Jahresübersicht!I27</f>
        <v>343</v>
      </c>
      <c r="K12" s="104">
        <f>Jahresübersicht!J27</f>
        <v>344</v>
      </c>
      <c r="L12" s="104">
        <f>Jahresübersicht!K27</f>
        <v>345</v>
      </c>
      <c r="M12" s="104">
        <f>Jahresübersicht!L27</f>
        <v>346</v>
      </c>
      <c r="N12" s="104">
        <f>Jahresübersicht!M27</f>
        <v>347</v>
      </c>
      <c r="O12" s="104">
        <f>Jahresübersicht!N27</f>
        <v>348</v>
      </c>
      <c r="P12" s="104">
        <f>Jahresübersicht!O27</f>
        <v>349</v>
      </c>
      <c r="Q12" s="104">
        <f>Jahresübersicht!P27</f>
        <v>350</v>
      </c>
      <c r="R12" s="104">
        <f>Jahresübersicht!Q27</f>
        <v>351</v>
      </c>
      <c r="S12" s="104">
        <f>Jahresübersicht!R27</f>
        <v>352</v>
      </c>
      <c r="T12" s="104">
        <f>Jahresübersicht!S27</f>
        <v>353</v>
      </c>
      <c r="U12" s="104">
        <f>Jahresübersicht!T27</f>
        <v>354</v>
      </c>
      <c r="V12" s="104">
        <f>Jahresübersicht!U27</f>
        <v>355</v>
      </c>
      <c r="W12" s="104">
        <f>Jahresübersicht!V27</f>
        <v>356</v>
      </c>
      <c r="X12" s="104">
        <f>Jahresübersicht!W27</f>
        <v>357</v>
      </c>
      <c r="Y12" s="104">
        <f>Jahresübersicht!X27</f>
        <v>358</v>
      </c>
      <c r="Z12" s="104">
        <f>Jahresübersicht!Y27</f>
        <v>359</v>
      </c>
      <c r="AA12" s="104">
        <f>Jahresübersicht!Z27</f>
        <v>360</v>
      </c>
      <c r="AB12" s="104">
        <f>Jahresübersicht!AA27</f>
        <v>361</v>
      </c>
      <c r="AC12" s="104">
        <f>Jahresübersicht!AB27</f>
        <v>362</v>
      </c>
      <c r="AD12" s="104">
        <f>Jahresübersicht!AC27</f>
        <v>363</v>
      </c>
      <c r="AE12" s="104">
        <f>Jahresübersicht!AD27</f>
        <v>364</v>
      </c>
      <c r="AF12" s="104">
        <f>Jahresübersicht!AE27</f>
        <v>365</v>
      </c>
      <c r="AG12" s="104">
        <f>Jahresübersicht!AF27</f>
        <v>366</v>
      </c>
      <c r="AH12" s="361" t="s">
        <v>78</v>
      </c>
      <c r="AI12" s="361" t="s">
        <v>77</v>
      </c>
    </row>
    <row r="13" spans="1:38" x14ac:dyDescent="0.2">
      <c r="B13" s="103" t="s">
        <v>35</v>
      </c>
      <c r="C13" s="250">
        <f>Jahresübersicht!B28</f>
        <v>336</v>
      </c>
      <c r="D13" s="250">
        <f>Jahresübersicht!C28</f>
        <v>337</v>
      </c>
      <c r="E13" s="250">
        <f>Jahresübersicht!D28</f>
        <v>338</v>
      </c>
      <c r="F13" s="250">
        <f>Jahresübersicht!E28</f>
        <v>339</v>
      </c>
      <c r="G13" s="250">
        <f>Jahresübersicht!F28</f>
        <v>340</v>
      </c>
      <c r="H13" s="250">
        <f>Jahresübersicht!G28</f>
        <v>341</v>
      </c>
      <c r="I13" s="250">
        <f>Jahresübersicht!H28</f>
        <v>342</v>
      </c>
      <c r="J13" s="250">
        <f>Jahresübersicht!I28</f>
        <v>343</v>
      </c>
      <c r="K13" s="250">
        <f>Jahresübersicht!J28</f>
        <v>344</v>
      </c>
      <c r="L13" s="250">
        <f>Jahresübersicht!K28</f>
        <v>345</v>
      </c>
      <c r="M13" s="250">
        <f>Jahresübersicht!L28</f>
        <v>346</v>
      </c>
      <c r="N13" s="250">
        <f>Jahresübersicht!M28</f>
        <v>347</v>
      </c>
      <c r="O13" s="250">
        <f>Jahresübersicht!N28</f>
        <v>348</v>
      </c>
      <c r="P13" s="250">
        <f>Jahresübersicht!O28</f>
        <v>349</v>
      </c>
      <c r="Q13" s="250">
        <f>Jahresübersicht!P28</f>
        <v>350</v>
      </c>
      <c r="R13" s="250">
        <f>Jahresübersicht!Q28</f>
        <v>351</v>
      </c>
      <c r="S13" s="250">
        <f>Jahresübersicht!R28</f>
        <v>352</v>
      </c>
      <c r="T13" s="250">
        <f>Jahresübersicht!S28</f>
        <v>353</v>
      </c>
      <c r="U13" s="250">
        <f>Jahresübersicht!T28</f>
        <v>354</v>
      </c>
      <c r="V13" s="250">
        <f>Jahresübersicht!U28</f>
        <v>355</v>
      </c>
      <c r="W13" s="250">
        <f>Jahresübersicht!V28</f>
        <v>356</v>
      </c>
      <c r="X13" s="250">
        <f>Jahresübersicht!W28</f>
        <v>357</v>
      </c>
      <c r="Y13" s="250">
        <f>Jahresübersicht!X28</f>
        <v>358</v>
      </c>
      <c r="Z13" s="250">
        <f>Jahresübersicht!Y28</f>
        <v>359</v>
      </c>
      <c r="AA13" s="250">
        <f>Jahresübersicht!Z28</f>
        <v>360</v>
      </c>
      <c r="AB13" s="250">
        <f>Jahresübersicht!AA28</f>
        <v>361</v>
      </c>
      <c r="AC13" s="250">
        <f>Jahresübersicht!AB28</f>
        <v>362</v>
      </c>
      <c r="AD13" s="250">
        <f>Jahresübersicht!AC28</f>
        <v>363</v>
      </c>
      <c r="AE13" s="250">
        <f>Jahresübersicht!AD28</f>
        <v>364</v>
      </c>
      <c r="AF13" s="250">
        <f>Jahresübersicht!AE28</f>
        <v>365</v>
      </c>
      <c r="AG13" s="250">
        <f>Jahresübersicht!AF28</f>
        <v>366</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2"/>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DtPmoqZ0DhnXTb8AhBsOAYskD68hwsNeAObWRVGHiMaj+/9YlInxve5p2Pnewt2a2qjtwr9lMhZ6eeyRemw00g==" saltValue="9HmR0+ZdsLn0BHEhM23rxw=="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37" priority="20">
      <formula>WEEKDAY(C12,2)&gt;5</formula>
    </cfRule>
  </conditionalFormatting>
  <conditionalFormatting sqref="C15:AG29">
    <cfRule type="cellIs" dxfId="36" priority="1" operator="greaterThan">
      <formula>10</formula>
    </cfRule>
  </conditionalFormatting>
  <dataValidations count="1">
    <dataValidation type="list" allowBlank="1" showInputMessage="1" showErrorMessage="1" sqref="C31:AG31" xr:uid="{24F52C3A-D726-4D74-A36A-E33F8BD12A7A}">
      <formula1>"x"</formula1>
    </dataValidation>
  </dataValidations>
  <pageMargins left="0.7" right="0.7" top="0.78740157499999996" bottom="0.78740157499999996" header="0.3" footer="0.3"/>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32ECB4EB-CD9A-4C32-B992-0C7E5D546B80}">
            <xm:f>VLOOKUP(C12,Feiertage!$B$25:$B$31,1,0)</xm:f>
            <x14:dxf>
              <fill>
                <patternFill patternType="solid">
                  <fgColor theme="8" tint="0.79998168889431442"/>
                  <bgColor theme="8" tint="0.79998168889431442"/>
                </patternFill>
              </fill>
            </x14:dxf>
          </x14:cfRule>
          <x14:cfRule type="expression" priority="4" id="{92FC43AF-809B-42A0-A399-198D3CA60C01}">
            <xm:f>IF('Start Data'!$B$3=Feiertage!$Q$2,VLOOKUP(C12,Feiertage!$Q$3:$Q$21,1,0),0)</xm:f>
            <x14:dxf>
              <fill>
                <patternFill patternType="solid">
                  <fgColor theme="8" tint="0.79998168889431442"/>
                  <bgColor theme="8" tint="0.79998168889431442"/>
                </patternFill>
              </fill>
            </x14:dxf>
          </x14:cfRule>
          <x14:cfRule type="expression" priority="5" id="{0362CAE1-57F1-4802-9296-33E6FAD35E9C}">
            <xm:f>IF('Start Data'!$B$3=Feiertage!$P$2,VLOOKUP(C12,Feiertage!$P$3:$P$21,1,0),0)</xm:f>
            <x14:dxf>
              <fill>
                <patternFill patternType="solid">
                  <fgColor theme="8" tint="0.79998168889431442"/>
                  <bgColor theme="8" tint="0.79998168889431442"/>
                </patternFill>
              </fill>
            </x14:dxf>
          </x14:cfRule>
          <x14:cfRule type="expression" priority="6" id="{2F7FDBF1-1340-4BFA-A300-C009C5D2D377}">
            <xm:f>IF('Start Data'!$B$3=Feiertage!$O$2,VLOOKUP(C12,Feiertage!$O$3:$O$21,1,0),0)</xm:f>
            <x14:dxf>
              <fill>
                <patternFill patternType="solid">
                  <fgColor theme="8" tint="0.79998168889431442"/>
                  <bgColor theme="8" tint="0.79998168889431442"/>
                </patternFill>
              </fill>
            </x14:dxf>
          </x14:cfRule>
          <x14:cfRule type="expression" priority="7" id="{3B5AED17-DE45-4FAA-940C-04A79C72E536}">
            <xm:f>IF('Start Data'!$B$3=Feiertage!$N$2,VLOOKUP(C12,Feiertage!$N$3:$N$21,1,0),0)</xm:f>
            <x14:dxf>
              <fill>
                <patternFill patternType="solid">
                  <fgColor theme="8" tint="0.79998168889431442"/>
                  <bgColor theme="8" tint="0.79998168889431442"/>
                </patternFill>
              </fill>
            </x14:dxf>
          </x14:cfRule>
          <x14:cfRule type="expression" priority="8" id="{55254F39-2433-4599-9494-A84A85D835CF}">
            <xm:f>IF('Start Data'!$B$3=Feiertage!$M$2,VLOOKUP(C12,Feiertage!$M$3:$M$21,1,0),0)</xm:f>
            <x14:dxf>
              <fill>
                <patternFill patternType="solid">
                  <fgColor theme="8" tint="0.79998168889431442"/>
                  <bgColor theme="8" tint="0.79998168889431442"/>
                </patternFill>
              </fill>
            </x14:dxf>
          </x14:cfRule>
          <x14:cfRule type="expression" priority="9" id="{5FB0024B-8012-4E2E-B7AD-AC84DAC4EC90}">
            <xm:f>IF('Start Data'!$B$3=Feiertage!$L$2,VLOOKUP(C12,Feiertage!$L$3:$L$21,1,0),0)</xm:f>
            <x14:dxf>
              <fill>
                <patternFill patternType="solid">
                  <fgColor theme="8" tint="0.79998168889431442"/>
                  <bgColor theme="8" tint="0.79998168889431442"/>
                </patternFill>
              </fill>
            </x14:dxf>
          </x14:cfRule>
          <x14:cfRule type="expression" priority="10" id="{4C232148-51B7-48D3-8920-7B979215E185}">
            <xm:f>IF('Start Data'!$B$3=Feiertage!$K$2,VLOOKUP(C12,Feiertage!$K$3:$K$21,1,0),0)</xm:f>
            <x14:dxf>
              <fill>
                <patternFill patternType="solid">
                  <fgColor theme="8" tint="0.79998168889431442"/>
                  <bgColor theme="8" tint="0.79998168889431442"/>
                </patternFill>
              </fill>
            </x14:dxf>
          </x14:cfRule>
          <x14:cfRule type="expression" priority="11" id="{DDDC7760-8402-4F8A-B85D-2F2ED4DF4558}">
            <xm:f>IF('Start Data'!$B$3=Feiertage!$J$2,VLOOKUP(C12,Feiertage!$J$3:$J$21,1,0),0)</xm:f>
            <x14:dxf>
              <fill>
                <patternFill patternType="solid">
                  <fgColor theme="8" tint="0.79998168889431442"/>
                  <bgColor theme="8" tint="0.79998168889431442"/>
                </patternFill>
              </fill>
            </x14:dxf>
          </x14:cfRule>
          <x14:cfRule type="expression" priority="12" id="{CCD66297-8E7C-45F5-8B74-68E6DDE22773}">
            <xm:f>IF('Start Data'!$B$3=Feiertage!$I$2,VLOOKUP(C12,Feiertage!$I$3:$I$21,1,0),0)</xm:f>
            <x14:dxf>
              <fill>
                <patternFill patternType="solid">
                  <fgColor theme="8" tint="0.79998168889431442"/>
                  <bgColor theme="8" tint="0.79998168889431442"/>
                </patternFill>
              </fill>
            </x14:dxf>
          </x14:cfRule>
          <x14:cfRule type="expression" priority="13" id="{36B10FE2-9105-45B2-8B3D-B0D2E8E65A41}">
            <xm:f>IF('Start Data'!$B$3=Feiertage!$H$2,VLOOKUP(C12,Feiertage!$H$3:$H$21,1,0),0)</xm:f>
            <x14:dxf>
              <fill>
                <patternFill patternType="solid">
                  <fgColor theme="8" tint="0.79998168889431442"/>
                  <bgColor theme="8" tint="0.79998168889431442"/>
                </patternFill>
              </fill>
            </x14:dxf>
          </x14:cfRule>
          <x14:cfRule type="expression" priority="14" id="{FD10F308-E454-4B7D-810F-DA0CF98C858F}">
            <xm:f>IF('Start Data'!$B$3=Feiertage!$G$2,VLOOKUP(C12,Feiertage!$G$3:$G$21,1,0),0)</xm:f>
            <x14:dxf>
              <fill>
                <patternFill patternType="solid">
                  <fgColor theme="8" tint="0.79998168889431442"/>
                  <bgColor theme="8" tint="0.79998168889431442"/>
                </patternFill>
              </fill>
            </x14:dxf>
          </x14:cfRule>
          <x14:cfRule type="expression" priority="15" id="{1E299B34-896A-4AEC-9AFB-481737B90FB4}">
            <xm:f>IF('Start Data'!$B$3=Feiertage!$F$2,VLOOKUP(C12,Feiertage!$F$3:$F$21,1,0),0)</xm:f>
            <x14:dxf>
              <fill>
                <patternFill patternType="solid">
                  <fgColor theme="8" tint="0.79998168889431442"/>
                  <bgColor theme="8" tint="0.79998168889431442"/>
                </patternFill>
              </fill>
            </x14:dxf>
          </x14:cfRule>
          <x14:cfRule type="expression" priority="16" id="{845049B9-E17B-4760-8346-FD38337C9B2D}">
            <xm:f>IF('Start Data'!$B$3=Feiertage!$E$2,VLOOKUP(C12,Feiertage!$E$3:$E$21,1,0),0)</xm:f>
            <x14:dxf>
              <fill>
                <patternFill patternType="solid">
                  <fgColor theme="8" tint="0.79998168889431442"/>
                  <bgColor theme="8" tint="0.79998168889431442"/>
                </patternFill>
              </fill>
            </x14:dxf>
          </x14:cfRule>
          <x14:cfRule type="expression" priority="17" id="{55391F94-D3CF-48CB-A85C-5A82CF9A92E8}">
            <xm:f>IF('Start Data'!$B$3=Feiertage!$D$2,VLOOKUP(C12,Feiertage!$D$3:$D$21,1,0),0)</xm:f>
            <x14:dxf>
              <fill>
                <patternFill patternType="solid">
                  <fgColor theme="8" tint="0.79998168889431442"/>
                  <bgColor theme="8" tint="0.79998168889431442"/>
                </patternFill>
              </fill>
            </x14:dxf>
          </x14:cfRule>
          <x14:cfRule type="expression" priority="18" id="{9C0E5621-0235-4101-AD18-610E0DC5EE78}">
            <xm:f>IF('Start Data'!$B$3=Feiertage!$B$2,VLOOKUP(C12,Feiertage!$B$3:$B$21,1,0),0)</xm:f>
            <x14:dxf>
              <fill>
                <patternFill patternType="solid">
                  <fgColor theme="8" tint="0.79998168889431442"/>
                  <bgColor theme="8" tint="0.79998168889431442"/>
                </patternFill>
              </fill>
            </x14:dxf>
          </x14:cfRule>
          <x14:cfRule type="expression" priority="19" id="{3148139D-3A54-476F-B7F6-33282E06D1F0}">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EBF857EF-8A75-4C63-B65E-4E949635EA90}">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110"/>
  <sheetViews>
    <sheetView showGridLines="0" zoomScale="120" zoomScaleNormal="120" workbookViewId="0">
      <selection activeCell="S5" sqref="S5"/>
    </sheetView>
  </sheetViews>
  <sheetFormatPr baseColWidth="10" defaultColWidth="11.28515625" defaultRowHeight="15" x14ac:dyDescent="0.25"/>
  <cols>
    <col min="1" max="1" width="2.5703125" style="132" customWidth="1"/>
    <col min="2" max="2" width="18.28515625" style="132" customWidth="1"/>
    <col min="3" max="19" width="11.7109375" style="132" customWidth="1"/>
    <col min="20" max="16384" width="11.28515625" style="132"/>
  </cols>
  <sheetData>
    <row r="1" spans="1:34" ht="15.75" thickBot="1" x14ac:dyDescent="0.3">
      <c r="A1" s="130"/>
      <c r="B1" s="131" t="str">
        <f>January!B1</f>
        <v>as of 01/2026</v>
      </c>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row>
    <row r="2" spans="1:34" ht="23.25" x14ac:dyDescent="0.25">
      <c r="A2" s="130"/>
      <c r="B2" s="111" t="s">
        <v>76</v>
      </c>
      <c r="C2" s="112"/>
      <c r="D2" s="112"/>
      <c r="E2" s="112"/>
      <c r="F2" s="112"/>
      <c r="G2" s="112"/>
      <c r="H2" s="112"/>
      <c r="I2" s="112"/>
      <c r="J2" s="112"/>
      <c r="K2" s="112"/>
      <c r="L2" s="112"/>
      <c r="M2" s="112"/>
      <c r="N2" s="112"/>
      <c r="O2" s="112"/>
      <c r="P2" s="112"/>
      <c r="Q2" s="112"/>
      <c r="R2" s="298"/>
      <c r="S2" s="133"/>
      <c r="T2" s="133"/>
      <c r="U2" s="134"/>
      <c r="V2" s="134"/>
      <c r="W2" s="134"/>
      <c r="X2" s="134"/>
      <c r="Y2" s="134"/>
      <c r="Z2" s="134"/>
      <c r="AA2" s="134"/>
      <c r="AB2" s="134"/>
      <c r="AC2" s="134"/>
      <c r="AD2" s="133"/>
      <c r="AE2" s="133"/>
      <c r="AF2" s="133"/>
      <c r="AG2" s="133"/>
      <c r="AH2" s="133"/>
    </row>
    <row r="3" spans="1:34" ht="24" thickBot="1" x14ac:dyDescent="0.3">
      <c r="A3" s="130"/>
      <c r="B3" s="113"/>
      <c r="C3" s="114"/>
      <c r="D3" s="114"/>
      <c r="E3" s="114"/>
      <c r="F3" s="114"/>
      <c r="G3" s="114"/>
      <c r="H3" s="114"/>
      <c r="I3" s="114"/>
      <c r="J3" s="114"/>
      <c r="K3" s="114"/>
      <c r="L3" s="114"/>
      <c r="M3" s="114"/>
      <c r="N3" s="114"/>
      <c r="O3" s="114"/>
      <c r="P3" s="114"/>
      <c r="Q3" s="114"/>
      <c r="R3" s="299"/>
      <c r="S3" s="133"/>
      <c r="T3" s="133"/>
      <c r="U3" s="134"/>
      <c r="V3" s="134"/>
      <c r="W3" s="134"/>
      <c r="X3" s="134"/>
      <c r="Y3" s="134"/>
      <c r="Z3" s="134"/>
      <c r="AA3" s="134"/>
      <c r="AB3" s="134"/>
      <c r="AC3" s="134"/>
      <c r="AD3" s="133"/>
      <c r="AE3" s="133"/>
      <c r="AF3" s="133"/>
      <c r="AG3" s="133"/>
      <c r="AH3" s="133"/>
    </row>
    <row r="4" spans="1:34" ht="15.75" x14ac:dyDescent="0.25">
      <c r="A4" s="130"/>
      <c r="B4" s="386" t="s">
        <v>82</v>
      </c>
      <c r="C4" s="387"/>
      <c r="D4" s="388"/>
      <c r="E4" s="389">
        <f>'Start Data'!$B$7</f>
        <v>0</v>
      </c>
      <c r="F4" s="390"/>
      <c r="G4" s="135"/>
      <c r="H4" s="136"/>
      <c r="I4" s="137"/>
      <c r="J4" s="137"/>
      <c r="K4" s="137"/>
      <c r="L4" s="115"/>
      <c r="M4" s="116"/>
      <c r="N4" s="116"/>
      <c r="O4" s="177"/>
      <c r="P4" s="177"/>
      <c r="Q4" s="177"/>
      <c r="R4" s="144"/>
      <c r="S4" s="110"/>
      <c r="T4" s="110"/>
      <c r="U4" s="110"/>
      <c r="V4" s="110"/>
      <c r="W4" s="110"/>
      <c r="X4" s="110"/>
      <c r="Y4" s="110"/>
      <c r="Z4" s="110"/>
      <c r="AA4" s="110"/>
      <c r="AB4" s="110"/>
      <c r="AC4" s="110"/>
      <c r="AD4" s="138"/>
      <c r="AE4" s="138"/>
      <c r="AF4" s="138"/>
      <c r="AG4" s="138"/>
      <c r="AH4" s="110"/>
    </row>
    <row r="5" spans="1:34" ht="15.75" x14ac:dyDescent="0.25">
      <c r="A5" s="130"/>
      <c r="B5" s="381" t="s">
        <v>83</v>
      </c>
      <c r="C5" s="382"/>
      <c r="D5" s="383"/>
      <c r="E5" s="384">
        <f>'Start Data'!$B$8</f>
        <v>0</v>
      </c>
      <c r="F5" s="385"/>
      <c r="G5" s="139"/>
      <c r="H5" s="173"/>
      <c r="I5" s="234" t="s">
        <v>85</v>
      </c>
      <c r="J5" s="235">
        <f>'Start Data'!$B$4</f>
        <v>0</v>
      </c>
      <c r="K5" s="140"/>
      <c r="L5" s="173"/>
      <c r="M5" s="173"/>
      <c r="N5" s="173"/>
      <c r="O5" s="173"/>
      <c r="P5" s="177"/>
      <c r="Q5" s="177"/>
      <c r="R5" s="144"/>
      <c r="S5" s="110"/>
      <c r="T5" s="110"/>
      <c r="Y5" s="110"/>
      <c r="Z5" s="110"/>
      <c r="AA5" s="110"/>
      <c r="AB5" s="110"/>
      <c r="AC5" s="110"/>
      <c r="AD5" s="110"/>
      <c r="AE5" s="110"/>
      <c r="AF5" s="110"/>
      <c r="AG5" s="118"/>
      <c r="AH5" s="117"/>
    </row>
    <row r="6" spans="1:34" ht="15.75" x14ac:dyDescent="0.25">
      <c r="A6" s="130"/>
      <c r="B6" s="381" t="s">
        <v>125</v>
      </c>
      <c r="C6" s="382"/>
      <c r="D6" s="383"/>
      <c r="E6" s="384">
        <f>'Start Data'!$B$9</f>
        <v>0</v>
      </c>
      <c r="F6" s="385"/>
      <c r="G6" s="236"/>
      <c r="H6" s="237"/>
      <c r="I6" s="239" t="s">
        <v>167</v>
      </c>
      <c r="J6" s="238">
        <f>'Start Data'!$B$17</f>
        <v>0</v>
      </c>
      <c r="K6" s="174"/>
      <c r="L6" s="393"/>
      <c r="M6" s="394"/>
      <c r="N6" s="379"/>
      <c r="O6" s="380"/>
      <c r="P6" s="177"/>
      <c r="Q6" s="177"/>
      <c r="R6" s="144"/>
      <c r="S6" s="110"/>
      <c r="T6" s="110"/>
      <c r="Y6" s="142"/>
      <c r="Z6" s="119"/>
      <c r="AA6" s="120"/>
      <c r="AB6" s="120"/>
      <c r="AC6" s="120"/>
      <c r="AD6" s="121"/>
      <c r="AE6" s="122"/>
      <c r="AF6" s="123"/>
      <c r="AG6" s="118"/>
      <c r="AH6" s="117"/>
    </row>
    <row r="7" spans="1:34" ht="15.75" x14ac:dyDescent="0.25">
      <c r="A7" s="130"/>
      <c r="B7" s="381" t="s">
        <v>124</v>
      </c>
      <c r="C7" s="382"/>
      <c r="D7" s="383"/>
      <c r="E7" s="384">
        <f>'Start Data'!$B$10</f>
        <v>0</v>
      </c>
      <c r="F7" s="385"/>
      <c r="G7" s="143"/>
      <c r="H7" s="173"/>
      <c r="I7" s="174"/>
      <c r="J7" s="174"/>
      <c r="K7" s="174"/>
      <c r="L7" s="175"/>
      <c r="M7" s="176"/>
      <c r="N7" s="177"/>
      <c r="O7" s="177"/>
      <c r="P7" s="177"/>
      <c r="Q7" s="177"/>
      <c r="R7" s="280"/>
      <c r="S7" s="123"/>
      <c r="T7" s="123"/>
      <c r="U7" s="110"/>
      <c r="V7" s="125"/>
      <c r="W7" s="125"/>
      <c r="X7" s="125"/>
      <c r="Y7" s="125"/>
      <c r="Z7" s="110"/>
      <c r="AA7" s="110"/>
      <c r="AB7" s="110"/>
      <c r="AC7" s="110"/>
      <c r="AD7" s="124"/>
      <c r="AE7" s="124"/>
      <c r="AF7" s="124"/>
      <c r="AG7" s="124"/>
      <c r="AH7" s="124"/>
    </row>
    <row r="8" spans="1:34" ht="15.75" x14ac:dyDescent="0.25">
      <c r="A8" s="130"/>
      <c r="B8" s="381" t="s">
        <v>126</v>
      </c>
      <c r="C8" s="382"/>
      <c r="D8" s="383"/>
      <c r="E8" s="404">
        <f>'Start Data'!B11</f>
        <v>0</v>
      </c>
      <c r="F8" s="405"/>
      <c r="G8" s="143"/>
      <c r="H8" s="173"/>
      <c r="I8" s="174"/>
      <c r="J8" s="174"/>
      <c r="K8" s="174"/>
      <c r="L8" s="178"/>
      <c r="M8" s="175"/>
      <c r="N8" s="177"/>
      <c r="O8" s="177"/>
      <c r="P8" s="177"/>
      <c r="Q8" s="177"/>
      <c r="R8" s="144"/>
      <c r="S8" s="110"/>
      <c r="T8" s="110"/>
      <c r="U8" s="121"/>
      <c r="V8" s="121"/>
      <c r="W8" s="121"/>
      <c r="X8" s="121"/>
      <c r="Y8" s="121"/>
      <c r="Z8" s="117"/>
      <c r="AA8" s="117"/>
      <c r="AB8" s="117"/>
      <c r="AC8" s="117"/>
      <c r="AD8" s="126"/>
      <c r="AE8" s="126"/>
      <c r="AF8" s="126"/>
      <c r="AG8" s="126"/>
      <c r="AH8" s="126"/>
    </row>
    <row r="9" spans="1:34" ht="16.5" thickBot="1" x14ac:dyDescent="0.3">
      <c r="A9" s="130"/>
      <c r="B9" s="401" t="s">
        <v>127</v>
      </c>
      <c r="C9" s="402"/>
      <c r="D9" s="403"/>
      <c r="E9" s="406">
        <f>'Start Data'!$B$12</f>
        <v>0</v>
      </c>
      <c r="F9" s="407"/>
      <c r="G9" s="145"/>
      <c r="H9" s="146"/>
      <c r="I9" s="127"/>
      <c r="J9" s="127"/>
      <c r="K9" s="127"/>
      <c r="L9" s="127"/>
      <c r="M9" s="128"/>
      <c r="N9" s="129"/>
      <c r="O9" s="129"/>
      <c r="P9" s="129"/>
      <c r="Q9" s="129"/>
      <c r="R9" s="147"/>
      <c r="S9" s="117"/>
      <c r="T9" s="126"/>
      <c r="U9" s="126"/>
      <c r="V9" s="126"/>
      <c r="W9" s="126"/>
      <c r="X9" s="126"/>
      <c r="Y9" s="126"/>
      <c r="Z9" s="126"/>
      <c r="AA9" s="126"/>
      <c r="AB9" s="126"/>
      <c r="AC9" s="126"/>
      <c r="AD9" s="126"/>
      <c r="AE9" s="126"/>
      <c r="AF9" s="126"/>
      <c r="AG9" s="126"/>
      <c r="AH9" s="126"/>
    </row>
    <row r="10" spans="1:34" x14ac:dyDescent="0.25">
      <c r="A10" s="148"/>
      <c r="B10" s="240"/>
      <c r="C10" s="241"/>
      <c r="D10" s="242"/>
      <c r="E10" s="242"/>
      <c r="F10" s="242"/>
      <c r="G10" s="242"/>
      <c r="H10" s="242"/>
      <c r="I10" s="242"/>
      <c r="J10" s="242"/>
      <c r="K10" s="242"/>
      <c r="L10" s="242"/>
      <c r="M10" s="242"/>
      <c r="N10" s="242"/>
      <c r="O10" s="242"/>
      <c r="P10" s="136"/>
      <c r="Q10" s="173"/>
      <c r="R10" s="141"/>
    </row>
    <row r="11" spans="1:34" x14ac:dyDescent="0.25">
      <c r="B11" s="149"/>
      <c r="C11" s="179"/>
      <c r="D11" s="180" t="s">
        <v>97</v>
      </c>
      <c r="E11" s="181">
        <f>215/12</f>
        <v>17.916666666666668</v>
      </c>
      <c r="F11" s="173" t="s">
        <v>98</v>
      </c>
      <c r="G11" s="182"/>
      <c r="H11" s="173"/>
      <c r="I11" s="173"/>
      <c r="J11" s="173"/>
      <c r="K11" s="173"/>
      <c r="L11" s="173"/>
      <c r="M11" s="173"/>
      <c r="N11" s="173"/>
      <c r="O11" s="173"/>
      <c r="P11" s="173"/>
      <c r="Q11" s="173"/>
      <c r="R11" s="141"/>
    </row>
    <row r="12" spans="1:34" ht="21" x14ac:dyDescent="0.25">
      <c r="B12" s="149"/>
      <c r="C12" s="182"/>
      <c r="D12" s="182"/>
      <c r="E12" s="395" t="s">
        <v>132</v>
      </c>
      <c r="F12" s="396"/>
      <c r="G12" s="397"/>
      <c r="H12" s="398" t="s">
        <v>171</v>
      </c>
      <c r="I12" s="399"/>
      <c r="J12" s="400"/>
      <c r="K12" s="391"/>
      <c r="L12" s="392"/>
      <c r="M12" s="392"/>
      <c r="N12" s="173"/>
      <c r="O12" s="173"/>
      <c r="P12" s="173"/>
      <c r="Q12" s="173"/>
      <c r="R12" s="141"/>
    </row>
    <row r="13" spans="1:34" ht="51.75" x14ac:dyDescent="0.25">
      <c r="B13" s="150" t="s">
        <v>99</v>
      </c>
      <c r="C13" s="304" t="s">
        <v>133</v>
      </c>
      <c r="D13" s="304" t="s">
        <v>129</v>
      </c>
      <c r="E13" s="305" t="s">
        <v>104</v>
      </c>
      <c r="F13" s="306" t="s">
        <v>106</v>
      </c>
      <c r="G13" s="305" t="s">
        <v>130</v>
      </c>
      <c r="H13" s="307" t="s">
        <v>104</v>
      </c>
      <c r="I13" s="308" t="s">
        <v>105</v>
      </c>
      <c r="J13" s="307" t="s">
        <v>134</v>
      </c>
      <c r="K13" s="151"/>
      <c r="L13" s="183"/>
      <c r="M13" s="183"/>
      <c r="N13" s="173"/>
      <c r="O13" s="173"/>
      <c r="P13" s="173"/>
      <c r="Q13" s="173"/>
      <c r="R13" s="141"/>
    </row>
    <row r="14" spans="1:34" x14ac:dyDescent="0.25">
      <c r="B14" s="152" t="s">
        <v>32</v>
      </c>
      <c r="C14" s="164">
        <f>January!AH30</f>
        <v>0</v>
      </c>
      <c r="D14" s="153" t="e">
        <f>'Start Data'!F21</f>
        <v>#DIV/0!</v>
      </c>
      <c r="E14" s="154">
        <f t="shared" ref="E14:E25" si="0">C14/7.84</f>
        <v>0</v>
      </c>
      <c r="F14" s="154">
        <f>E14/$E$11</f>
        <v>0</v>
      </c>
      <c r="G14" s="154" t="e">
        <f t="shared" ref="G14:G25" si="1">$E$11*7.84*D14</f>
        <v>#DIV/0!</v>
      </c>
      <c r="H14" s="155">
        <f>C14/8</f>
        <v>0</v>
      </c>
      <c r="I14" s="155">
        <f>H14/$E$11</f>
        <v>0</v>
      </c>
      <c r="J14" s="155" t="e">
        <f>$E$11*8*D14</f>
        <v>#DIV/0!</v>
      </c>
      <c r="K14" s="156"/>
      <c r="L14" s="184"/>
      <c r="M14" s="184"/>
      <c r="N14" s="173"/>
      <c r="O14" s="173"/>
      <c r="P14" s="173"/>
      <c r="Q14" s="173"/>
      <c r="R14" s="141"/>
    </row>
    <row r="15" spans="1:34" x14ac:dyDescent="0.25">
      <c r="B15" s="152" t="s">
        <v>86</v>
      </c>
      <c r="C15" s="164">
        <f>February!AH30</f>
        <v>0</v>
      </c>
      <c r="D15" s="153" t="e">
        <f>'Start Data'!F22</f>
        <v>#DIV/0!</v>
      </c>
      <c r="E15" s="154">
        <f t="shared" si="0"/>
        <v>0</v>
      </c>
      <c r="F15" s="154">
        <f t="shared" ref="F15:F25" si="2">E15/$E$11</f>
        <v>0</v>
      </c>
      <c r="G15" s="154" t="e">
        <f t="shared" si="1"/>
        <v>#DIV/0!</v>
      </c>
      <c r="H15" s="155">
        <f t="shared" ref="H15:H25" si="3">C15/8</f>
        <v>0</v>
      </c>
      <c r="I15" s="155">
        <f t="shared" ref="I15:I25" si="4">H15/$E$11</f>
        <v>0</v>
      </c>
      <c r="J15" s="155" t="e">
        <f t="shared" ref="J15:J25" si="5">$E$11*8*D15</f>
        <v>#DIV/0!</v>
      </c>
      <c r="K15" s="156"/>
      <c r="L15" s="184"/>
      <c r="M15" s="184"/>
      <c r="N15" s="173"/>
      <c r="O15" s="173"/>
      <c r="P15" s="173"/>
      <c r="Q15" s="173"/>
      <c r="R15" s="141"/>
    </row>
    <row r="16" spans="1:34" x14ac:dyDescent="0.25">
      <c r="B16" s="152" t="s">
        <v>89</v>
      </c>
      <c r="C16" s="164">
        <f>March!AH30</f>
        <v>0</v>
      </c>
      <c r="D16" s="153" t="e">
        <f>'Start Data'!F23</f>
        <v>#DIV/0!</v>
      </c>
      <c r="E16" s="154">
        <f t="shared" si="0"/>
        <v>0</v>
      </c>
      <c r="F16" s="154">
        <f t="shared" si="2"/>
        <v>0</v>
      </c>
      <c r="G16" s="154" t="e">
        <f t="shared" si="1"/>
        <v>#DIV/0!</v>
      </c>
      <c r="H16" s="155">
        <f t="shared" si="3"/>
        <v>0</v>
      </c>
      <c r="I16" s="155">
        <f t="shared" si="4"/>
        <v>0</v>
      </c>
      <c r="J16" s="155" t="e">
        <f t="shared" si="5"/>
        <v>#DIV/0!</v>
      </c>
      <c r="K16" s="156"/>
      <c r="L16" s="184"/>
      <c r="M16" s="184"/>
      <c r="N16" s="173"/>
      <c r="O16" s="173"/>
      <c r="P16" s="173"/>
      <c r="Q16" s="173"/>
      <c r="R16" s="141"/>
    </row>
    <row r="17" spans="2:34" x14ac:dyDescent="0.25">
      <c r="B17" s="152" t="s">
        <v>90</v>
      </c>
      <c r="C17" s="164">
        <f>April!AH30</f>
        <v>0</v>
      </c>
      <c r="D17" s="153" t="e">
        <f>'Start Data'!F24</f>
        <v>#DIV/0!</v>
      </c>
      <c r="E17" s="154">
        <f t="shared" si="0"/>
        <v>0</v>
      </c>
      <c r="F17" s="154">
        <f t="shared" si="2"/>
        <v>0</v>
      </c>
      <c r="G17" s="154" t="e">
        <f t="shared" si="1"/>
        <v>#DIV/0!</v>
      </c>
      <c r="H17" s="155">
        <f t="shared" si="3"/>
        <v>0</v>
      </c>
      <c r="I17" s="155">
        <f t="shared" si="4"/>
        <v>0</v>
      </c>
      <c r="J17" s="155" t="e">
        <f t="shared" si="5"/>
        <v>#DIV/0!</v>
      </c>
      <c r="K17" s="156"/>
      <c r="L17" s="184"/>
      <c r="M17" s="184"/>
      <c r="N17" s="173"/>
      <c r="O17" s="173"/>
      <c r="P17" s="173"/>
      <c r="Q17" s="173"/>
      <c r="R17" s="141"/>
    </row>
    <row r="18" spans="2:34" x14ac:dyDescent="0.25">
      <c r="B18" s="152" t="s">
        <v>91</v>
      </c>
      <c r="C18" s="164">
        <f>May!AH30</f>
        <v>0</v>
      </c>
      <c r="D18" s="153" t="e">
        <f>'Start Data'!F25</f>
        <v>#DIV/0!</v>
      </c>
      <c r="E18" s="154">
        <f t="shared" si="0"/>
        <v>0</v>
      </c>
      <c r="F18" s="154">
        <f t="shared" si="2"/>
        <v>0</v>
      </c>
      <c r="G18" s="154" t="e">
        <f t="shared" si="1"/>
        <v>#DIV/0!</v>
      </c>
      <c r="H18" s="155">
        <f t="shared" si="3"/>
        <v>0</v>
      </c>
      <c r="I18" s="155">
        <f t="shared" si="4"/>
        <v>0</v>
      </c>
      <c r="J18" s="155" t="e">
        <f t="shared" si="5"/>
        <v>#DIV/0!</v>
      </c>
      <c r="K18" s="156"/>
      <c r="L18" s="184"/>
      <c r="M18" s="184"/>
      <c r="N18" s="173"/>
      <c r="O18" s="173"/>
      <c r="P18" s="173"/>
      <c r="Q18" s="173"/>
      <c r="R18" s="141"/>
    </row>
    <row r="19" spans="2:34" x14ac:dyDescent="0.25">
      <c r="B19" s="152" t="s">
        <v>100</v>
      </c>
      <c r="C19" s="164">
        <f>June!AH30</f>
        <v>0</v>
      </c>
      <c r="D19" s="153" t="e">
        <f>'Start Data'!F26</f>
        <v>#DIV/0!</v>
      </c>
      <c r="E19" s="154">
        <f t="shared" si="0"/>
        <v>0</v>
      </c>
      <c r="F19" s="154">
        <f t="shared" si="2"/>
        <v>0</v>
      </c>
      <c r="G19" s="154" t="e">
        <f t="shared" si="1"/>
        <v>#DIV/0!</v>
      </c>
      <c r="H19" s="155">
        <f t="shared" si="3"/>
        <v>0</v>
      </c>
      <c r="I19" s="155">
        <f t="shared" si="4"/>
        <v>0</v>
      </c>
      <c r="J19" s="155" t="e">
        <f t="shared" si="5"/>
        <v>#DIV/0!</v>
      </c>
      <c r="K19" s="156"/>
      <c r="L19" s="184"/>
      <c r="M19" s="184"/>
      <c r="N19" s="173"/>
      <c r="O19" s="173"/>
      <c r="P19" s="173"/>
      <c r="Q19" s="173"/>
      <c r="R19" s="141"/>
    </row>
    <row r="20" spans="2:34" x14ac:dyDescent="0.25">
      <c r="B20" s="152" t="s">
        <v>87</v>
      </c>
      <c r="C20" s="164">
        <f>July!AH30</f>
        <v>0</v>
      </c>
      <c r="D20" s="153" t="e">
        <f>'Start Data'!F27</f>
        <v>#DIV/0!</v>
      </c>
      <c r="E20" s="154">
        <f t="shared" si="0"/>
        <v>0</v>
      </c>
      <c r="F20" s="154">
        <f t="shared" si="2"/>
        <v>0</v>
      </c>
      <c r="G20" s="154" t="e">
        <f t="shared" si="1"/>
        <v>#DIV/0!</v>
      </c>
      <c r="H20" s="155">
        <f t="shared" si="3"/>
        <v>0</v>
      </c>
      <c r="I20" s="155">
        <f t="shared" si="4"/>
        <v>0</v>
      </c>
      <c r="J20" s="155" t="e">
        <f t="shared" si="5"/>
        <v>#DIV/0!</v>
      </c>
      <c r="K20" s="156"/>
      <c r="L20" s="184"/>
      <c r="M20" s="184"/>
      <c r="N20" s="173"/>
      <c r="O20" s="173"/>
      <c r="P20" s="173"/>
      <c r="Q20" s="173"/>
      <c r="R20" s="141"/>
    </row>
    <row r="21" spans="2:34" x14ac:dyDescent="0.25">
      <c r="B21" s="152" t="s">
        <v>88</v>
      </c>
      <c r="C21" s="164">
        <f>August!AH30</f>
        <v>0</v>
      </c>
      <c r="D21" s="153" t="e">
        <f>'Start Data'!F28</f>
        <v>#DIV/0!</v>
      </c>
      <c r="E21" s="154">
        <f t="shared" si="0"/>
        <v>0</v>
      </c>
      <c r="F21" s="154">
        <f t="shared" si="2"/>
        <v>0</v>
      </c>
      <c r="G21" s="154" t="e">
        <f t="shared" si="1"/>
        <v>#DIV/0!</v>
      </c>
      <c r="H21" s="155">
        <f t="shared" si="3"/>
        <v>0</v>
      </c>
      <c r="I21" s="155">
        <f t="shared" si="4"/>
        <v>0</v>
      </c>
      <c r="J21" s="155" t="e">
        <f t="shared" si="5"/>
        <v>#DIV/0!</v>
      </c>
      <c r="K21" s="156"/>
      <c r="L21" s="184"/>
      <c r="M21" s="184"/>
      <c r="N21" s="173"/>
      <c r="O21" s="173"/>
      <c r="P21" s="173"/>
      <c r="Q21" s="173"/>
      <c r="R21" s="141"/>
    </row>
    <row r="22" spans="2:34" x14ac:dyDescent="0.25">
      <c r="B22" s="152" t="s">
        <v>92</v>
      </c>
      <c r="C22" s="164">
        <f>September!AH30</f>
        <v>0</v>
      </c>
      <c r="D22" s="153" t="e">
        <f>'Start Data'!F29</f>
        <v>#DIV/0!</v>
      </c>
      <c r="E22" s="154">
        <f t="shared" si="0"/>
        <v>0</v>
      </c>
      <c r="F22" s="154">
        <f t="shared" si="2"/>
        <v>0</v>
      </c>
      <c r="G22" s="154" t="e">
        <f t="shared" si="1"/>
        <v>#DIV/0!</v>
      </c>
      <c r="H22" s="155">
        <f t="shared" si="3"/>
        <v>0</v>
      </c>
      <c r="I22" s="155">
        <f t="shared" si="4"/>
        <v>0</v>
      </c>
      <c r="J22" s="155" t="e">
        <f t="shared" si="5"/>
        <v>#DIV/0!</v>
      </c>
      <c r="K22" s="156"/>
      <c r="L22" s="184"/>
      <c r="M22" s="184"/>
      <c r="N22" s="173"/>
      <c r="O22" s="173"/>
      <c r="P22" s="173"/>
      <c r="Q22" s="173"/>
      <c r="R22" s="141"/>
    </row>
    <row r="23" spans="2:34" x14ac:dyDescent="0.25">
      <c r="B23" s="152" t="s">
        <v>93</v>
      </c>
      <c r="C23" s="164">
        <f>October!AH30</f>
        <v>0</v>
      </c>
      <c r="D23" s="153" t="e">
        <f>'Start Data'!F30</f>
        <v>#DIV/0!</v>
      </c>
      <c r="E23" s="154">
        <f t="shared" si="0"/>
        <v>0</v>
      </c>
      <c r="F23" s="154">
        <f t="shared" si="2"/>
        <v>0</v>
      </c>
      <c r="G23" s="154" t="e">
        <f t="shared" si="1"/>
        <v>#DIV/0!</v>
      </c>
      <c r="H23" s="155">
        <f t="shared" si="3"/>
        <v>0</v>
      </c>
      <c r="I23" s="155">
        <f t="shared" si="4"/>
        <v>0</v>
      </c>
      <c r="J23" s="155" t="e">
        <f t="shared" si="5"/>
        <v>#DIV/0!</v>
      </c>
      <c r="K23" s="156"/>
      <c r="L23" s="184"/>
      <c r="M23" s="184"/>
      <c r="N23" s="173"/>
      <c r="O23" s="173"/>
      <c r="P23" s="173"/>
      <c r="Q23" s="173"/>
      <c r="R23" s="141"/>
    </row>
    <row r="24" spans="2:34" x14ac:dyDescent="0.25">
      <c r="B24" s="152" t="s">
        <v>94</v>
      </c>
      <c r="C24" s="164">
        <f>November!AH30</f>
        <v>0</v>
      </c>
      <c r="D24" s="153" t="e">
        <f>'Start Data'!F31</f>
        <v>#DIV/0!</v>
      </c>
      <c r="E24" s="154">
        <f t="shared" si="0"/>
        <v>0</v>
      </c>
      <c r="F24" s="154">
        <f t="shared" si="2"/>
        <v>0</v>
      </c>
      <c r="G24" s="154" t="e">
        <f t="shared" si="1"/>
        <v>#DIV/0!</v>
      </c>
      <c r="H24" s="155">
        <f t="shared" si="3"/>
        <v>0</v>
      </c>
      <c r="I24" s="155">
        <f t="shared" si="4"/>
        <v>0</v>
      </c>
      <c r="J24" s="155" t="e">
        <f t="shared" si="5"/>
        <v>#DIV/0!</v>
      </c>
      <c r="K24" s="156"/>
      <c r="L24" s="184"/>
      <c r="M24" s="184"/>
      <c r="N24" s="173"/>
      <c r="O24" s="173"/>
      <c r="P24" s="173"/>
      <c r="Q24" s="173"/>
      <c r="R24" s="141"/>
    </row>
    <row r="25" spans="2:34" x14ac:dyDescent="0.25">
      <c r="B25" s="152" t="s">
        <v>95</v>
      </c>
      <c r="C25" s="164">
        <f>December!AH30</f>
        <v>0</v>
      </c>
      <c r="D25" s="153" t="e">
        <f>'Start Data'!F32</f>
        <v>#DIV/0!</v>
      </c>
      <c r="E25" s="154">
        <f t="shared" si="0"/>
        <v>0</v>
      </c>
      <c r="F25" s="154">
        <f t="shared" si="2"/>
        <v>0</v>
      </c>
      <c r="G25" s="154" t="e">
        <f t="shared" si="1"/>
        <v>#DIV/0!</v>
      </c>
      <c r="H25" s="155">
        <f t="shared" si="3"/>
        <v>0</v>
      </c>
      <c r="I25" s="155">
        <f t="shared" si="4"/>
        <v>0</v>
      </c>
      <c r="J25" s="155" t="e">
        <f t="shared" si="5"/>
        <v>#DIV/0!</v>
      </c>
      <c r="K25" s="156"/>
      <c r="L25" s="184"/>
      <c r="M25" s="184"/>
      <c r="N25" s="173"/>
      <c r="O25" s="173"/>
      <c r="P25" s="173"/>
      <c r="Q25" s="173"/>
      <c r="R25" s="141"/>
    </row>
    <row r="26" spans="2:34" x14ac:dyDescent="0.25">
      <c r="B26" s="157" t="s">
        <v>101</v>
      </c>
      <c r="C26" s="158">
        <f>SUM(C14:C25)</f>
        <v>0</v>
      </c>
      <c r="D26" s="158"/>
      <c r="E26" s="171">
        <f t="shared" ref="E26:J26" si="6">SUM(E14:E25)</f>
        <v>0</v>
      </c>
      <c r="F26" s="159">
        <f t="shared" si="6"/>
        <v>0</v>
      </c>
      <c r="G26" s="159" t="e">
        <f t="shared" si="6"/>
        <v>#DIV/0!</v>
      </c>
      <c r="H26" s="155">
        <f t="shared" ref="H26" si="7">C26/8.2</f>
        <v>0</v>
      </c>
      <c r="I26" s="160">
        <f t="shared" si="6"/>
        <v>0</v>
      </c>
      <c r="J26" s="160" t="e">
        <f t="shared" si="6"/>
        <v>#DIV/0!</v>
      </c>
      <c r="K26" s="161"/>
      <c r="L26" s="185"/>
      <c r="M26" s="185"/>
      <c r="N26" s="173"/>
      <c r="O26" s="173"/>
      <c r="P26" s="173"/>
      <c r="Q26" s="173"/>
      <c r="R26" s="141"/>
    </row>
    <row r="27" spans="2:34" x14ac:dyDescent="0.25">
      <c r="B27" s="149"/>
      <c r="C27" s="173"/>
      <c r="D27" s="173"/>
      <c r="E27" s="173"/>
      <c r="F27" s="173"/>
      <c r="G27" s="173"/>
      <c r="H27" s="173"/>
      <c r="I27" s="184"/>
      <c r="J27" s="173"/>
      <c r="K27" s="173"/>
      <c r="L27" s="173"/>
      <c r="M27" s="173"/>
      <c r="N27" s="173"/>
      <c r="O27" s="173"/>
      <c r="P27" s="173"/>
      <c r="Q27" s="173"/>
      <c r="R27" s="141"/>
    </row>
    <row r="28" spans="2:34" ht="18.75" hidden="1" x14ac:dyDescent="0.3">
      <c r="B28" s="259" t="s">
        <v>164</v>
      </c>
      <c r="C28" s="260"/>
      <c r="D28" s="260"/>
      <c r="E28" s="260"/>
      <c r="F28" s="260"/>
      <c r="G28" s="260"/>
      <c r="H28" s="260"/>
      <c r="I28" s="261"/>
      <c r="J28" s="260"/>
      <c r="K28" s="260"/>
      <c r="L28" s="260"/>
      <c r="M28" s="260"/>
      <c r="N28" s="260"/>
      <c r="O28" s="260"/>
      <c r="P28" s="260"/>
      <c r="Q28" s="173"/>
      <c r="R28" s="141"/>
    </row>
    <row r="29" spans="2:34" ht="30.75" hidden="1" x14ac:dyDescent="0.3">
      <c r="B29" s="259"/>
      <c r="C29" s="262" t="s">
        <v>32</v>
      </c>
      <c r="D29" s="262" t="s">
        <v>86</v>
      </c>
      <c r="E29" s="262" t="s">
        <v>89</v>
      </c>
      <c r="F29" s="262" t="s">
        <v>90</v>
      </c>
      <c r="G29" s="262" t="s">
        <v>91</v>
      </c>
      <c r="H29" s="262" t="s">
        <v>100</v>
      </c>
      <c r="I29" s="262" t="s">
        <v>87</v>
      </c>
      <c r="J29" s="262" t="s">
        <v>88</v>
      </c>
      <c r="K29" s="262" t="s">
        <v>92</v>
      </c>
      <c r="L29" s="262" t="s">
        <v>93</v>
      </c>
      <c r="M29" s="262" t="s">
        <v>94</v>
      </c>
      <c r="N29" s="262" t="s">
        <v>95</v>
      </c>
      <c r="O29" s="263" t="s">
        <v>166</v>
      </c>
      <c r="P29" s="263" t="s">
        <v>141</v>
      </c>
      <c r="Q29" s="281"/>
      <c r="R29" s="282"/>
      <c r="S29" s="253"/>
      <c r="T29" s="253"/>
      <c r="U29" s="253"/>
      <c r="V29" s="253"/>
      <c r="W29" s="253"/>
      <c r="X29" s="253"/>
      <c r="Y29" s="253"/>
      <c r="Z29" s="253"/>
      <c r="AA29" s="253"/>
      <c r="AB29" s="253"/>
      <c r="AC29" s="253"/>
      <c r="AD29" s="253"/>
      <c r="AE29" s="253"/>
      <c r="AF29" s="253"/>
      <c r="AG29" s="253"/>
      <c r="AH29" s="254"/>
    </row>
    <row r="30" spans="2:34" hidden="1" x14ac:dyDescent="0.25">
      <c r="B30" s="264" t="str">
        <f>'Start Data'!A38</f>
        <v>WP 1</v>
      </c>
      <c r="C30" s="265">
        <f>January!AH15</f>
        <v>0</v>
      </c>
      <c r="D30" s="265">
        <f>February!AH15</f>
        <v>0</v>
      </c>
      <c r="E30" s="265">
        <f>March!AH15</f>
        <v>0</v>
      </c>
      <c r="F30" s="265">
        <f>April!AH15</f>
        <v>0</v>
      </c>
      <c r="G30" s="265">
        <f>May!AH15</f>
        <v>0</v>
      </c>
      <c r="H30" s="265">
        <f>June!AH15</f>
        <v>0</v>
      </c>
      <c r="I30" s="265">
        <f>July!AH15</f>
        <v>0</v>
      </c>
      <c r="J30" s="265">
        <f>August!AH15</f>
        <v>0</v>
      </c>
      <c r="K30" s="265">
        <f>September!AH15</f>
        <v>0</v>
      </c>
      <c r="L30" s="265">
        <f>October!AH15</f>
        <v>0</v>
      </c>
      <c r="M30" s="265">
        <f>November!AH15</f>
        <v>0</v>
      </c>
      <c r="N30" s="265">
        <f>December!AH15</f>
        <v>0</v>
      </c>
      <c r="O30" s="265">
        <f>SUM(C30:N30)</f>
        <v>0</v>
      </c>
      <c r="P30" s="296" t="e">
        <f>O30/$J$6/$E$11</f>
        <v>#DIV/0!</v>
      </c>
      <c r="Q30" s="173"/>
      <c r="R30" s="283"/>
      <c r="S30" s="184"/>
      <c r="T30" s="184"/>
      <c r="U30" s="184"/>
      <c r="V30" s="184"/>
      <c r="W30" s="184"/>
      <c r="X30" s="184"/>
      <c r="Y30" s="184"/>
      <c r="Z30" s="184"/>
      <c r="AA30" s="184"/>
      <c r="AB30" s="184"/>
      <c r="AC30" s="184"/>
      <c r="AD30" s="184"/>
      <c r="AE30" s="184"/>
      <c r="AF30" s="184"/>
      <c r="AG30" s="184"/>
      <c r="AH30" s="255"/>
    </row>
    <row r="31" spans="2:34" hidden="1" x14ac:dyDescent="0.25">
      <c r="B31" s="264" t="str">
        <f>'Start Data'!A39</f>
        <v>WP 2</v>
      </c>
      <c r="C31" s="265">
        <f>January!AH16</f>
        <v>0</v>
      </c>
      <c r="D31" s="265">
        <f>February!AH16</f>
        <v>0</v>
      </c>
      <c r="E31" s="265">
        <f>March!AH16</f>
        <v>0</v>
      </c>
      <c r="F31" s="265">
        <f>April!AH16</f>
        <v>0</v>
      </c>
      <c r="G31" s="265">
        <f>May!AH16</f>
        <v>0</v>
      </c>
      <c r="H31" s="265">
        <f>June!AH16</f>
        <v>0</v>
      </c>
      <c r="I31" s="265">
        <f>July!AH16</f>
        <v>0</v>
      </c>
      <c r="J31" s="265">
        <f>August!AH16</f>
        <v>0</v>
      </c>
      <c r="K31" s="265">
        <f>September!AH16</f>
        <v>0</v>
      </c>
      <c r="L31" s="265">
        <f>October!AH16</f>
        <v>0</v>
      </c>
      <c r="M31" s="265">
        <f>November!AH16</f>
        <v>0</v>
      </c>
      <c r="N31" s="265">
        <f>December!AH16</f>
        <v>0</v>
      </c>
      <c r="O31" s="265">
        <f t="shared" ref="O31:O44" si="8">SUM(C31:N31)</f>
        <v>0</v>
      </c>
      <c r="P31" s="296" t="e">
        <f t="shared" ref="P31:P44" si="9">O31/$J$6/$E$11</f>
        <v>#DIV/0!</v>
      </c>
      <c r="Q31" s="173"/>
      <c r="R31" s="283"/>
      <c r="S31" s="184"/>
      <c r="T31" s="184"/>
      <c r="U31" s="184"/>
      <c r="V31" s="184"/>
      <c r="W31" s="184"/>
      <c r="X31" s="184"/>
      <c r="Y31" s="184"/>
      <c r="Z31" s="184"/>
      <c r="AA31" s="184"/>
      <c r="AB31" s="184"/>
      <c r="AC31" s="184"/>
      <c r="AD31" s="184"/>
      <c r="AE31" s="184"/>
      <c r="AF31" s="184"/>
      <c r="AG31" s="184"/>
      <c r="AH31" s="255"/>
    </row>
    <row r="32" spans="2:34" hidden="1" x14ac:dyDescent="0.25">
      <c r="B32" s="264" t="str">
        <f>'Start Data'!A40</f>
        <v>WP 3</v>
      </c>
      <c r="C32" s="265">
        <f>January!AH17</f>
        <v>0</v>
      </c>
      <c r="D32" s="265">
        <f>February!AH17</f>
        <v>0</v>
      </c>
      <c r="E32" s="265">
        <f>March!AH17</f>
        <v>0</v>
      </c>
      <c r="F32" s="265">
        <f>April!AH17</f>
        <v>0</v>
      </c>
      <c r="G32" s="265">
        <f>May!AH17</f>
        <v>0</v>
      </c>
      <c r="H32" s="265">
        <f>June!AH17</f>
        <v>0</v>
      </c>
      <c r="I32" s="265">
        <f>July!AH17</f>
        <v>0</v>
      </c>
      <c r="J32" s="265">
        <f>August!AH17</f>
        <v>0</v>
      </c>
      <c r="K32" s="265">
        <f>September!AH17</f>
        <v>0</v>
      </c>
      <c r="L32" s="265">
        <f>October!AH17</f>
        <v>0</v>
      </c>
      <c r="M32" s="265">
        <f>November!AH17</f>
        <v>0</v>
      </c>
      <c r="N32" s="265">
        <f>December!AH17</f>
        <v>0</v>
      </c>
      <c r="O32" s="265">
        <f t="shared" si="8"/>
        <v>0</v>
      </c>
      <c r="P32" s="296" t="e">
        <f t="shared" si="9"/>
        <v>#DIV/0!</v>
      </c>
      <c r="Q32" s="173"/>
      <c r="R32" s="283"/>
      <c r="S32" s="184"/>
      <c r="T32" s="184"/>
      <c r="U32" s="184"/>
      <c r="V32" s="184"/>
      <c r="W32" s="184"/>
      <c r="X32" s="184"/>
      <c r="Y32" s="184"/>
      <c r="Z32" s="184"/>
      <c r="AA32" s="184"/>
      <c r="AB32" s="184"/>
      <c r="AC32" s="184"/>
      <c r="AD32" s="184"/>
      <c r="AE32" s="184"/>
      <c r="AF32" s="184"/>
      <c r="AG32" s="184"/>
      <c r="AH32" s="255"/>
    </row>
    <row r="33" spans="2:34" hidden="1" x14ac:dyDescent="0.25">
      <c r="B33" s="264" t="str">
        <f>'Start Data'!A41</f>
        <v>WP 4</v>
      </c>
      <c r="C33" s="265">
        <f>January!AH18</f>
        <v>0</v>
      </c>
      <c r="D33" s="265">
        <f>February!AH18</f>
        <v>0</v>
      </c>
      <c r="E33" s="265">
        <f>March!AH18</f>
        <v>0</v>
      </c>
      <c r="F33" s="265">
        <f>April!AH18</f>
        <v>0</v>
      </c>
      <c r="G33" s="265">
        <f>May!AH18</f>
        <v>0</v>
      </c>
      <c r="H33" s="265">
        <f>June!AH18</f>
        <v>0</v>
      </c>
      <c r="I33" s="265">
        <f>July!AH18</f>
        <v>0</v>
      </c>
      <c r="J33" s="265">
        <f>August!AH18</f>
        <v>0</v>
      </c>
      <c r="K33" s="265">
        <f>September!AH18</f>
        <v>0</v>
      </c>
      <c r="L33" s="265">
        <f>October!AH18</f>
        <v>0</v>
      </c>
      <c r="M33" s="265">
        <f>November!AH18</f>
        <v>0</v>
      </c>
      <c r="N33" s="265">
        <f>December!AH18</f>
        <v>0</v>
      </c>
      <c r="O33" s="265">
        <f t="shared" si="8"/>
        <v>0</v>
      </c>
      <c r="P33" s="296" t="e">
        <f t="shared" si="9"/>
        <v>#DIV/0!</v>
      </c>
      <c r="Q33" s="173"/>
      <c r="R33" s="283"/>
      <c r="S33" s="184"/>
      <c r="T33" s="184"/>
      <c r="U33" s="184"/>
      <c r="V33" s="184"/>
      <c r="W33" s="184"/>
      <c r="X33" s="184"/>
      <c r="Y33" s="184"/>
      <c r="Z33" s="184"/>
      <c r="AA33" s="184"/>
      <c r="AB33" s="184"/>
      <c r="AC33" s="184"/>
      <c r="AD33" s="184"/>
      <c r="AE33" s="184"/>
      <c r="AF33" s="184"/>
      <c r="AG33" s="184"/>
      <c r="AH33" s="255"/>
    </row>
    <row r="34" spans="2:34" hidden="1" x14ac:dyDescent="0.25">
      <c r="B34" s="264" t="str">
        <f>'Start Data'!A42</f>
        <v>WP 5</v>
      </c>
      <c r="C34" s="265">
        <f>January!AH19</f>
        <v>0</v>
      </c>
      <c r="D34" s="265">
        <f>February!AH19</f>
        <v>0</v>
      </c>
      <c r="E34" s="265">
        <f>March!AH19</f>
        <v>0</v>
      </c>
      <c r="F34" s="265">
        <f>April!AH19</f>
        <v>0</v>
      </c>
      <c r="G34" s="265">
        <f>May!AH19</f>
        <v>0</v>
      </c>
      <c r="H34" s="265">
        <f>June!AH19</f>
        <v>0</v>
      </c>
      <c r="I34" s="265">
        <f>July!AH19</f>
        <v>0</v>
      </c>
      <c r="J34" s="265">
        <f>August!AH19</f>
        <v>0</v>
      </c>
      <c r="K34" s="265">
        <f>September!AH19</f>
        <v>0</v>
      </c>
      <c r="L34" s="265">
        <f>October!AH19</f>
        <v>0</v>
      </c>
      <c r="M34" s="265">
        <f>November!AH19</f>
        <v>0</v>
      </c>
      <c r="N34" s="265">
        <f>December!AH19</f>
        <v>0</v>
      </c>
      <c r="O34" s="265">
        <f t="shared" si="8"/>
        <v>0</v>
      </c>
      <c r="P34" s="296" t="e">
        <f t="shared" si="9"/>
        <v>#DIV/0!</v>
      </c>
      <c r="Q34" s="173"/>
      <c r="R34" s="283"/>
      <c r="S34" s="184"/>
      <c r="T34" s="184"/>
      <c r="U34" s="184"/>
      <c r="V34" s="184"/>
      <c r="W34" s="184"/>
      <c r="X34" s="184"/>
      <c r="Y34" s="184"/>
      <c r="Z34" s="184"/>
      <c r="AA34" s="184"/>
      <c r="AB34" s="184"/>
      <c r="AC34" s="184"/>
      <c r="AD34" s="184"/>
      <c r="AE34" s="184"/>
      <c r="AF34" s="184"/>
      <c r="AG34" s="184"/>
      <c r="AH34" s="255"/>
    </row>
    <row r="35" spans="2:34" hidden="1" x14ac:dyDescent="0.25">
      <c r="B35" s="264" t="str">
        <f>'Start Data'!A43</f>
        <v>WP 6</v>
      </c>
      <c r="C35" s="265">
        <f>January!AH20</f>
        <v>0</v>
      </c>
      <c r="D35" s="265">
        <f>February!AH20</f>
        <v>0</v>
      </c>
      <c r="E35" s="265">
        <f>March!AH20</f>
        <v>0</v>
      </c>
      <c r="F35" s="265">
        <f>April!AH20</f>
        <v>0</v>
      </c>
      <c r="G35" s="265">
        <f>May!AH20</f>
        <v>0</v>
      </c>
      <c r="H35" s="265">
        <f>June!AH20</f>
        <v>0</v>
      </c>
      <c r="I35" s="265">
        <f>July!AH20</f>
        <v>0</v>
      </c>
      <c r="J35" s="265">
        <f>August!AH20</f>
        <v>0</v>
      </c>
      <c r="K35" s="265">
        <f>September!AH20</f>
        <v>0</v>
      </c>
      <c r="L35" s="265">
        <f>October!AH20</f>
        <v>0</v>
      </c>
      <c r="M35" s="265">
        <f>November!AH20</f>
        <v>0</v>
      </c>
      <c r="N35" s="265">
        <f>December!AH20</f>
        <v>0</v>
      </c>
      <c r="O35" s="265">
        <f t="shared" si="8"/>
        <v>0</v>
      </c>
      <c r="P35" s="296" t="e">
        <f t="shared" si="9"/>
        <v>#DIV/0!</v>
      </c>
      <c r="Q35" s="173"/>
      <c r="R35" s="283"/>
      <c r="S35" s="184"/>
      <c r="T35" s="184"/>
      <c r="U35" s="184"/>
      <c r="V35" s="184"/>
      <c r="W35" s="184"/>
      <c r="X35" s="184"/>
      <c r="Y35" s="184"/>
      <c r="Z35" s="184"/>
      <c r="AA35" s="184"/>
      <c r="AB35" s="184"/>
      <c r="AC35" s="184"/>
      <c r="AD35" s="184"/>
      <c r="AE35" s="184"/>
      <c r="AF35" s="184"/>
      <c r="AG35" s="184"/>
      <c r="AH35" s="255"/>
    </row>
    <row r="36" spans="2:34" hidden="1" x14ac:dyDescent="0.25">
      <c r="B36" s="264" t="str">
        <f>'Start Data'!A44</f>
        <v>WP 7</v>
      </c>
      <c r="C36" s="265">
        <f>January!AH21</f>
        <v>0</v>
      </c>
      <c r="D36" s="265">
        <f>February!AH21</f>
        <v>0</v>
      </c>
      <c r="E36" s="265">
        <f>March!AH21</f>
        <v>0</v>
      </c>
      <c r="F36" s="265">
        <f>April!AH21</f>
        <v>0</v>
      </c>
      <c r="G36" s="265">
        <f>May!AH21</f>
        <v>0</v>
      </c>
      <c r="H36" s="265">
        <f>June!AH21</f>
        <v>0</v>
      </c>
      <c r="I36" s="265">
        <f>July!AH21</f>
        <v>0</v>
      </c>
      <c r="J36" s="265">
        <f>August!AH21</f>
        <v>0</v>
      </c>
      <c r="K36" s="265">
        <f>September!AH21</f>
        <v>0</v>
      </c>
      <c r="L36" s="265">
        <f>October!AH21</f>
        <v>0</v>
      </c>
      <c r="M36" s="265">
        <f>November!AH21</f>
        <v>0</v>
      </c>
      <c r="N36" s="265">
        <f>December!AH21</f>
        <v>0</v>
      </c>
      <c r="O36" s="265">
        <f t="shared" si="8"/>
        <v>0</v>
      </c>
      <c r="P36" s="296" t="e">
        <f t="shared" si="9"/>
        <v>#DIV/0!</v>
      </c>
      <c r="Q36" s="173"/>
      <c r="R36" s="283"/>
      <c r="S36" s="184"/>
      <c r="T36" s="184"/>
      <c r="U36" s="184"/>
      <c r="V36" s="184"/>
      <c r="W36" s="184"/>
      <c r="X36" s="184"/>
      <c r="Y36" s="184"/>
      <c r="Z36" s="184"/>
      <c r="AA36" s="184"/>
      <c r="AB36" s="184"/>
      <c r="AC36" s="184"/>
      <c r="AD36" s="184"/>
      <c r="AE36" s="184"/>
      <c r="AF36" s="184"/>
      <c r="AG36" s="184"/>
      <c r="AH36" s="255"/>
    </row>
    <row r="37" spans="2:34" hidden="1" x14ac:dyDescent="0.25">
      <c r="B37" s="264" t="str">
        <f>'Start Data'!A45</f>
        <v>WP 8</v>
      </c>
      <c r="C37" s="265">
        <f>January!AH22</f>
        <v>0</v>
      </c>
      <c r="D37" s="265">
        <f>February!AH22</f>
        <v>0</v>
      </c>
      <c r="E37" s="265">
        <f>March!AH22</f>
        <v>0</v>
      </c>
      <c r="F37" s="265">
        <f>April!AH22</f>
        <v>0</v>
      </c>
      <c r="G37" s="265">
        <f>May!AH22</f>
        <v>0</v>
      </c>
      <c r="H37" s="265">
        <f>June!AH22</f>
        <v>0</v>
      </c>
      <c r="I37" s="265">
        <f>July!AH22</f>
        <v>0</v>
      </c>
      <c r="J37" s="265">
        <f>August!AH22</f>
        <v>0</v>
      </c>
      <c r="K37" s="265">
        <f>September!AH22</f>
        <v>0</v>
      </c>
      <c r="L37" s="265">
        <f>October!AH22</f>
        <v>0</v>
      </c>
      <c r="M37" s="265">
        <f>November!AH22</f>
        <v>0</v>
      </c>
      <c r="N37" s="265">
        <f>December!AH22</f>
        <v>0</v>
      </c>
      <c r="O37" s="265">
        <f t="shared" si="8"/>
        <v>0</v>
      </c>
      <c r="P37" s="296" t="e">
        <f t="shared" si="9"/>
        <v>#DIV/0!</v>
      </c>
      <c r="Q37" s="173"/>
      <c r="R37" s="283"/>
      <c r="S37" s="184"/>
      <c r="T37" s="184"/>
      <c r="U37" s="184"/>
      <c r="V37" s="184"/>
      <c r="W37" s="184"/>
      <c r="X37" s="184"/>
      <c r="Y37" s="184"/>
      <c r="Z37" s="184"/>
      <c r="AA37" s="184"/>
      <c r="AB37" s="184"/>
      <c r="AC37" s="184"/>
      <c r="AD37" s="184"/>
      <c r="AE37" s="184"/>
      <c r="AF37" s="184"/>
      <c r="AG37" s="184"/>
      <c r="AH37" s="255"/>
    </row>
    <row r="38" spans="2:34" hidden="1" x14ac:dyDescent="0.25">
      <c r="B38" s="264" t="str">
        <f>'Start Data'!A46</f>
        <v>WP 9</v>
      </c>
      <c r="C38" s="265">
        <f>January!AH23</f>
        <v>0</v>
      </c>
      <c r="D38" s="265">
        <f>February!AH23</f>
        <v>0</v>
      </c>
      <c r="E38" s="265">
        <f>March!AH23</f>
        <v>0</v>
      </c>
      <c r="F38" s="265">
        <f>April!AH23</f>
        <v>0</v>
      </c>
      <c r="G38" s="265">
        <f>May!AH23</f>
        <v>0</v>
      </c>
      <c r="H38" s="265">
        <f>June!AH23</f>
        <v>0</v>
      </c>
      <c r="I38" s="265">
        <f>July!AH23</f>
        <v>0</v>
      </c>
      <c r="J38" s="265">
        <f>August!AH23</f>
        <v>0</v>
      </c>
      <c r="K38" s="265">
        <f>September!AH23</f>
        <v>0</v>
      </c>
      <c r="L38" s="265">
        <f>October!AH23</f>
        <v>0</v>
      </c>
      <c r="M38" s="265">
        <f>November!AH23</f>
        <v>0</v>
      </c>
      <c r="N38" s="265">
        <f>December!AH23</f>
        <v>0</v>
      </c>
      <c r="O38" s="265">
        <f t="shared" si="8"/>
        <v>0</v>
      </c>
      <c r="P38" s="296" t="e">
        <f t="shared" si="9"/>
        <v>#DIV/0!</v>
      </c>
      <c r="Q38" s="173"/>
      <c r="R38" s="283"/>
      <c r="S38" s="184"/>
      <c r="T38" s="184"/>
      <c r="U38" s="184"/>
      <c r="V38" s="184"/>
      <c r="W38" s="184"/>
      <c r="X38" s="184"/>
      <c r="Y38" s="184"/>
      <c r="Z38" s="184"/>
      <c r="AA38" s="184"/>
      <c r="AB38" s="184"/>
      <c r="AC38" s="184"/>
      <c r="AD38" s="184"/>
      <c r="AE38" s="184"/>
      <c r="AF38" s="184"/>
      <c r="AG38" s="184"/>
      <c r="AH38" s="255"/>
    </row>
    <row r="39" spans="2:34" hidden="1" x14ac:dyDescent="0.25">
      <c r="B39" s="264" t="str">
        <f>'Start Data'!A47</f>
        <v>WP 10</v>
      </c>
      <c r="C39" s="265">
        <f>January!AH24</f>
        <v>0</v>
      </c>
      <c r="D39" s="265">
        <f>February!AH24</f>
        <v>0</v>
      </c>
      <c r="E39" s="265">
        <f>March!AH24</f>
        <v>0</v>
      </c>
      <c r="F39" s="265">
        <f>April!AH24</f>
        <v>0</v>
      </c>
      <c r="G39" s="265">
        <f>May!AH24</f>
        <v>0</v>
      </c>
      <c r="H39" s="265">
        <f>June!AH24</f>
        <v>0</v>
      </c>
      <c r="I39" s="265">
        <f>July!AH24</f>
        <v>0</v>
      </c>
      <c r="J39" s="265">
        <f>August!AH24</f>
        <v>0</v>
      </c>
      <c r="K39" s="265">
        <f>September!AH24</f>
        <v>0</v>
      </c>
      <c r="L39" s="265">
        <f>October!AH24</f>
        <v>0</v>
      </c>
      <c r="M39" s="265">
        <f>November!AH24</f>
        <v>0</v>
      </c>
      <c r="N39" s="265">
        <f>December!AH24</f>
        <v>0</v>
      </c>
      <c r="O39" s="265">
        <f t="shared" si="8"/>
        <v>0</v>
      </c>
      <c r="P39" s="296" t="e">
        <f t="shared" si="9"/>
        <v>#DIV/0!</v>
      </c>
      <c r="Q39" s="173"/>
      <c r="R39" s="283"/>
      <c r="S39" s="184"/>
      <c r="T39" s="184"/>
      <c r="U39" s="184"/>
      <c r="V39" s="184"/>
      <c r="W39" s="184"/>
      <c r="X39" s="184"/>
      <c r="Y39" s="184"/>
      <c r="Z39" s="184"/>
      <c r="AA39" s="184"/>
      <c r="AB39" s="184"/>
      <c r="AC39" s="184"/>
      <c r="AD39" s="184"/>
      <c r="AE39" s="184"/>
      <c r="AF39" s="184"/>
      <c r="AG39" s="184"/>
      <c r="AH39" s="255"/>
    </row>
    <row r="40" spans="2:34" hidden="1" x14ac:dyDescent="0.25">
      <c r="B40" s="264" t="str">
        <f>'Start Data'!A48</f>
        <v>WP 11</v>
      </c>
      <c r="C40" s="265">
        <f>January!AH25</f>
        <v>0</v>
      </c>
      <c r="D40" s="265">
        <f>February!AH25</f>
        <v>0</v>
      </c>
      <c r="E40" s="265">
        <f>March!AH25</f>
        <v>0</v>
      </c>
      <c r="F40" s="265">
        <f>April!AH25</f>
        <v>0</v>
      </c>
      <c r="G40" s="265">
        <f>May!AH25</f>
        <v>0</v>
      </c>
      <c r="H40" s="265">
        <f>June!AH25</f>
        <v>0</v>
      </c>
      <c r="I40" s="265">
        <f>July!AH25</f>
        <v>0</v>
      </c>
      <c r="J40" s="265">
        <f>August!AH25</f>
        <v>0</v>
      </c>
      <c r="K40" s="265">
        <f>September!AH25</f>
        <v>0</v>
      </c>
      <c r="L40" s="265">
        <f>October!AH25</f>
        <v>0</v>
      </c>
      <c r="M40" s="265">
        <f>November!AH25</f>
        <v>0</v>
      </c>
      <c r="N40" s="265">
        <f>December!AH25</f>
        <v>0</v>
      </c>
      <c r="O40" s="265">
        <f t="shared" si="8"/>
        <v>0</v>
      </c>
      <c r="P40" s="296" t="e">
        <f t="shared" si="9"/>
        <v>#DIV/0!</v>
      </c>
      <c r="Q40" s="173"/>
      <c r="R40" s="283"/>
      <c r="S40" s="184"/>
      <c r="T40" s="184"/>
      <c r="U40" s="184"/>
      <c r="V40" s="184"/>
      <c r="W40" s="184"/>
      <c r="X40" s="184"/>
      <c r="Y40" s="184"/>
      <c r="Z40" s="184"/>
      <c r="AA40" s="184"/>
      <c r="AB40" s="184"/>
      <c r="AC40" s="184"/>
      <c r="AD40" s="184"/>
      <c r="AE40" s="184"/>
      <c r="AF40" s="184"/>
      <c r="AG40" s="184"/>
      <c r="AH40" s="255"/>
    </row>
    <row r="41" spans="2:34" hidden="1" x14ac:dyDescent="0.25">
      <c r="B41" s="264" t="str">
        <f>'Start Data'!A49</f>
        <v>WP 12</v>
      </c>
      <c r="C41" s="265">
        <f>January!AH26</f>
        <v>0</v>
      </c>
      <c r="D41" s="265">
        <f>February!AH26</f>
        <v>0</v>
      </c>
      <c r="E41" s="265">
        <f>March!AH26</f>
        <v>0</v>
      </c>
      <c r="F41" s="265">
        <f>April!AH26</f>
        <v>0</v>
      </c>
      <c r="G41" s="265">
        <f>May!AH26</f>
        <v>0</v>
      </c>
      <c r="H41" s="265">
        <f>June!AH26</f>
        <v>0</v>
      </c>
      <c r="I41" s="265">
        <f>July!AH26</f>
        <v>0</v>
      </c>
      <c r="J41" s="265">
        <f>August!AH26</f>
        <v>0</v>
      </c>
      <c r="K41" s="265">
        <f>September!AH26</f>
        <v>0</v>
      </c>
      <c r="L41" s="265">
        <f>October!AH26</f>
        <v>0</v>
      </c>
      <c r="M41" s="265">
        <f>November!AH26</f>
        <v>0</v>
      </c>
      <c r="N41" s="265">
        <f>December!AH26</f>
        <v>0</v>
      </c>
      <c r="O41" s="265">
        <f t="shared" si="8"/>
        <v>0</v>
      </c>
      <c r="P41" s="296" t="e">
        <f t="shared" si="9"/>
        <v>#DIV/0!</v>
      </c>
      <c r="Q41" s="173"/>
      <c r="R41" s="283"/>
      <c r="S41" s="184"/>
      <c r="T41" s="184"/>
      <c r="U41" s="184"/>
      <c r="V41" s="184"/>
      <c r="W41" s="184"/>
      <c r="X41" s="184"/>
      <c r="Y41" s="184"/>
      <c r="Z41" s="184"/>
      <c r="AA41" s="184"/>
      <c r="AB41" s="184"/>
      <c r="AC41" s="184"/>
      <c r="AD41" s="184"/>
      <c r="AE41" s="184"/>
      <c r="AF41" s="184"/>
      <c r="AG41" s="184"/>
      <c r="AH41" s="255"/>
    </row>
    <row r="42" spans="2:34" hidden="1" x14ac:dyDescent="0.25">
      <c r="B42" s="264" t="str">
        <f>'Start Data'!A50</f>
        <v>WP 13</v>
      </c>
      <c r="C42" s="265">
        <f>January!AH27</f>
        <v>0</v>
      </c>
      <c r="D42" s="265">
        <f>February!AH27</f>
        <v>0</v>
      </c>
      <c r="E42" s="265">
        <f>March!AH27</f>
        <v>0</v>
      </c>
      <c r="F42" s="265">
        <f>April!AH27</f>
        <v>0</v>
      </c>
      <c r="G42" s="265">
        <f>May!AH27</f>
        <v>0</v>
      </c>
      <c r="H42" s="265">
        <f>June!AH27</f>
        <v>0</v>
      </c>
      <c r="I42" s="265">
        <f>July!AH27</f>
        <v>0</v>
      </c>
      <c r="J42" s="265">
        <f>August!AH27</f>
        <v>0</v>
      </c>
      <c r="K42" s="265">
        <f>September!AH27</f>
        <v>0</v>
      </c>
      <c r="L42" s="265">
        <f>October!AH27</f>
        <v>0</v>
      </c>
      <c r="M42" s="265">
        <f>November!AH27</f>
        <v>0</v>
      </c>
      <c r="N42" s="265">
        <f>December!AH27</f>
        <v>0</v>
      </c>
      <c r="O42" s="265">
        <f t="shared" si="8"/>
        <v>0</v>
      </c>
      <c r="P42" s="296" t="e">
        <f t="shared" si="9"/>
        <v>#DIV/0!</v>
      </c>
      <c r="Q42" s="173"/>
      <c r="R42" s="283"/>
      <c r="S42" s="184"/>
      <c r="T42" s="184"/>
      <c r="U42" s="184"/>
      <c r="V42" s="184"/>
      <c r="W42" s="184"/>
      <c r="X42" s="184"/>
      <c r="Y42" s="184"/>
      <c r="Z42" s="184"/>
      <c r="AA42" s="184"/>
      <c r="AB42" s="184"/>
      <c r="AC42" s="184"/>
      <c r="AD42" s="184"/>
      <c r="AE42" s="184"/>
      <c r="AF42" s="184"/>
      <c r="AG42" s="184"/>
      <c r="AH42" s="255"/>
    </row>
    <row r="43" spans="2:34" hidden="1" x14ac:dyDescent="0.25">
      <c r="B43" s="264" t="str">
        <f>'Start Data'!A51</f>
        <v>WP 14</v>
      </c>
      <c r="C43" s="265">
        <f>January!AH28</f>
        <v>0</v>
      </c>
      <c r="D43" s="265">
        <f>February!AH28</f>
        <v>0</v>
      </c>
      <c r="E43" s="265">
        <f>March!AH28</f>
        <v>0</v>
      </c>
      <c r="F43" s="265">
        <f>April!AH28</f>
        <v>0</v>
      </c>
      <c r="G43" s="265">
        <f>May!AH28</f>
        <v>0</v>
      </c>
      <c r="H43" s="265">
        <f>June!AH28</f>
        <v>0</v>
      </c>
      <c r="I43" s="265">
        <f>July!AH28</f>
        <v>0</v>
      </c>
      <c r="J43" s="265">
        <f>August!AH28</f>
        <v>0</v>
      </c>
      <c r="K43" s="265">
        <f>September!AH28</f>
        <v>0</v>
      </c>
      <c r="L43" s="265">
        <f>October!AH28</f>
        <v>0</v>
      </c>
      <c r="M43" s="265">
        <f>November!AH28</f>
        <v>0</v>
      </c>
      <c r="N43" s="265">
        <f>December!AH28</f>
        <v>0</v>
      </c>
      <c r="O43" s="265">
        <f t="shared" si="8"/>
        <v>0</v>
      </c>
      <c r="P43" s="296" t="e">
        <f t="shared" si="9"/>
        <v>#DIV/0!</v>
      </c>
      <c r="Q43" s="173"/>
      <c r="R43" s="283"/>
      <c r="S43" s="256"/>
      <c r="T43" s="256"/>
      <c r="U43" s="256"/>
      <c r="V43" s="256"/>
      <c r="W43" s="256"/>
      <c r="X43" s="256"/>
      <c r="Y43" s="256"/>
      <c r="Z43" s="256"/>
      <c r="AA43" s="256"/>
      <c r="AB43" s="256"/>
      <c r="AC43" s="256"/>
      <c r="AD43" s="256"/>
      <c r="AE43" s="256"/>
      <c r="AF43" s="256"/>
      <c r="AG43" s="256"/>
      <c r="AH43" s="255"/>
    </row>
    <row r="44" spans="2:34" hidden="1" x14ac:dyDescent="0.25">
      <c r="B44" s="264" t="str">
        <f>'Start Data'!A52</f>
        <v>WP 15</v>
      </c>
      <c r="C44" s="265">
        <f>January!AH29</f>
        <v>0</v>
      </c>
      <c r="D44" s="265">
        <f>February!AH29</f>
        <v>0</v>
      </c>
      <c r="E44" s="265">
        <f>March!AH29</f>
        <v>0</v>
      </c>
      <c r="F44" s="265">
        <f>April!AH29</f>
        <v>0</v>
      </c>
      <c r="G44" s="265">
        <f>May!AH29</f>
        <v>0</v>
      </c>
      <c r="H44" s="265">
        <f>June!AH29</f>
        <v>0</v>
      </c>
      <c r="I44" s="265">
        <f>July!AH29</f>
        <v>0</v>
      </c>
      <c r="J44" s="265">
        <f>August!AH29</f>
        <v>0</v>
      </c>
      <c r="K44" s="265">
        <f>September!AH29</f>
        <v>0</v>
      </c>
      <c r="L44" s="265">
        <f>October!AH29</f>
        <v>0</v>
      </c>
      <c r="M44" s="265">
        <f>November!AH29</f>
        <v>0</v>
      </c>
      <c r="N44" s="265">
        <f>December!AH29</f>
        <v>0</v>
      </c>
      <c r="O44" s="265">
        <f t="shared" si="8"/>
        <v>0</v>
      </c>
      <c r="P44" s="296" t="e">
        <f t="shared" si="9"/>
        <v>#DIV/0!</v>
      </c>
      <c r="Q44" s="173"/>
      <c r="R44" s="141"/>
    </row>
    <row r="45" spans="2:34" hidden="1" x14ac:dyDescent="0.25">
      <c r="B45" s="266" t="s">
        <v>101</v>
      </c>
      <c r="C45" s="267">
        <f>SUM(C30:C44)</f>
        <v>0</v>
      </c>
      <c r="D45" s="267">
        <f t="shared" ref="D45:P45" si="10">SUM(D30:D44)</f>
        <v>0</v>
      </c>
      <c r="E45" s="267">
        <f t="shared" si="10"/>
        <v>0</v>
      </c>
      <c r="F45" s="267">
        <f t="shared" si="10"/>
        <v>0</v>
      </c>
      <c r="G45" s="267">
        <f t="shared" si="10"/>
        <v>0</v>
      </c>
      <c r="H45" s="267">
        <f t="shared" si="10"/>
        <v>0</v>
      </c>
      <c r="I45" s="267">
        <f t="shared" si="10"/>
        <v>0</v>
      </c>
      <c r="J45" s="267">
        <f t="shared" si="10"/>
        <v>0</v>
      </c>
      <c r="K45" s="267">
        <f t="shared" si="10"/>
        <v>0</v>
      </c>
      <c r="L45" s="267">
        <f t="shared" si="10"/>
        <v>0</v>
      </c>
      <c r="M45" s="267">
        <f t="shared" si="10"/>
        <v>0</v>
      </c>
      <c r="N45" s="267">
        <f t="shared" si="10"/>
        <v>0</v>
      </c>
      <c r="O45" s="267">
        <f t="shared" si="10"/>
        <v>0</v>
      </c>
      <c r="P45" s="273" t="e">
        <f t="shared" si="10"/>
        <v>#DIV/0!</v>
      </c>
      <c r="Q45" s="173"/>
      <c r="R45" s="141"/>
    </row>
    <row r="46" spans="2:34" hidden="1" x14ac:dyDescent="0.25">
      <c r="B46" s="268"/>
      <c r="C46" s="260"/>
      <c r="D46" s="260"/>
      <c r="E46" s="260"/>
      <c r="F46" s="260"/>
      <c r="G46" s="260"/>
      <c r="H46" s="260"/>
      <c r="I46" s="261"/>
      <c r="J46" s="260"/>
      <c r="K46" s="260"/>
      <c r="L46" s="260"/>
      <c r="M46" s="260"/>
      <c r="N46" s="260"/>
      <c r="O46" s="260"/>
      <c r="P46" s="260"/>
      <c r="Q46" s="173"/>
      <c r="R46" s="141"/>
    </row>
    <row r="47" spans="2:34" ht="18.75" hidden="1" x14ac:dyDescent="0.3">
      <c r="B47" s="259" t="s">
        <v>165</v>
      </c>
      <c r="C47" s="269"/>
      <c r="D47" s="260"/>
      <c r="E47" s="260"/>
      <c r="F47" s="260"/>
      <c r="G47" s="260"/>
      <c r="H47" s="260"/>
      <c r="I47" s="260"/>
      <c r="J47" s="260"/>
      <c r="K47" s="260"/>
      <c r="L47" s="260"/>
      <c r="M47" s="260"/>
      <c r="N47" s="260"/>
      <c r="O47" s="260"/>
      <c r="P47" s="260"/>
      <c r="Q47" s="173"/>
      <c r="R47" s="141"/>
    </row>
    <row r="48" spans="2:34" s="189" customFormat="1" ht="30" hidden="1" x14ac:dyDescent="0.25">
      <c r="B48" s="270"/>
      <c r="C48" s="262" t="s">
        <v>32</v>
      </c>
      <c r="D48" s="262" t="s">
        <v>86</v>
      </c>
      <c r="E48" s="262" t="s">
        <v>89</v>
      </c>
      <c r="F48" s="262" t="s">
        <v>90</v>
      </c>
      <c r="G48" s="262" t="s">
        <v>91</v>
      </c>
      <c r="H48" s="262" t="s">
        <v>100</v>
      </c>
      <c r="I48" s="262" t="s">
        <v>87</v>
      </c>
      <c r="J48" s="262" t="s">
        <v>88</v>
      </c>
      <c r="K48" s="262" t="s">
        <v>92</v>
      </c>
      <c r="L48" s="262" t="s">
        <v>93</v>
      </c>
      <c r="M48" s="262" t="s">
        <v>94</v>
      </c>
      <c r="N48" s="262" t="s">
        <v>95</v>
      </c>
      <c r="O48" s="263" t="s">
        <v>140</v>
      </c>
      <c r="P48" s="263" t="s">
        <v>141</v>
      </c>
      <c r="Q48" s="284"/>
      <c r="R48" s="285"/>
    </row>
    <row r="49" spans="2:18" hidden="1" x14ac:dyDescent="0.25">
      <c r="B49" s="271" t="str">
        <f>'Start Data'!A38</f>
        <v>WP 1</v>
      </c>
      <c r="C49" s="272" t="e">
        <f>January!AI15</f>
        <v>#DIV/0!</v>
      </c>
      <c r="D49" s="265" t="e">
        <f>February!AI15</f>
        <v>#DIV/0!</v>
      </c>
      <c r="E49" s="265" t="e">
        <f>March!AI15</f>
        <v>#DIV/0!</v>
      </c>
      <c r="F49" s="265" t="e">
        <f>April!AI15</f>
        <v>#DIV/0!</v>
      </c>
      <c r="G49" s="272" t="e">
        <f>May!AI15</f>
        <v>#DIV/0!</v>
      </c>
      <c r="H49" s="265" t="e">
        <f>June!AI15</f>
        <v>#DIV/0!</v>
      </c>
      <c r="I49" s="265" t="e">
        <f>July!AI15</f>
        <v>#DIV/0!</v>
      </c>
      <c r="J49" s="265" t="e">
        <f>August!AI15</f>
        <v>#DIV/0!</v>
      </c>
      <c r="K49" s="272" t="e">
        <f>September!AI15</f>
        <v>#DIV/0!</v>
      </c>
      <c r="L49" s="265" t="e">
        <f>October!AI15</f>
        <v>#DIV/0!</v>
      </c>
      <c r="M49" s="265" t="e">
        <f>November!AI15</f>
        <v>#DIV/0!</v>
      </c>
      <c r="N49" s="265" t="e">
        <f>December!AI15</f>
        <v>#DIV/0!</v>
      </c>
      <c r="O49" s="273" t="e">
        <f>SUM(C49:N49)</f>
        <v>#DIV/0!</v>
      </c>
      <c r="P49" s="273" t="e">
        <f>O49/$E$11</f>
        <v>#DIV/0!</v>
      </c>
      <c r="Q49" s="173"/>
      <c r="R49" s="141"/>
    </row>
    <row r="50" spans="2:18" hidden="1" x14ac:dyDescent="0.25">
      <c r="B50" s="271" t="str">
        <f>'Start Data'!A39</f>
        <v>WP 2</v>
      </c>
      <c r="C50" s="272" t="e">
        <f>January!AI16</f>
        <v>#DIV/0!</v>
      </c>
      <c r="D50" s="265" t="e">
        <f>February!AI16</f>
        <v>#DIV/0!</v>
      </c>
      <c r="E50" s="265" t="e">
        <f>March!AI16</f>
        <v>#DIV/0!</v>
      </c>
      <c r="F50" s="265" t="e">
        <f>April!AI16</f>
        <v>#DIV/0!</v>
      </c>
      <c r="G50" s="272" t="e">
        <f>May!AI16</f>
        <v>#DIV/0!</v>
      </c>
      <c r="H50" s="265" t="e">
        <f>June!AI16</f>
        <v>#DIV/0!</v>
      </c>
      <c r="I50" s="265" t="e">
        <f>July!AI16</f>
        <v>#DIV/0!</v>
      </c>
      <c r="J50" s="265" t="e">
        <f>August!AI16</f>
        <v>#DIV/0!</v>
      </c>
      <c r="K50" s="272" t="e">
        <f>September!AI16</f>
        <v>#DIV/0!</v>
      </c>
      <c r="L50" s="265" t="e">
        <f>October!AI16</f>
        <v>#DIV/0!</v>
      </c>
      <c r="M50" s="265" t="e">
        <f>November!AI16</f>
        <v>#DIV/0!</v>
      </c>
      <c r="N50" s="265" t="e">
        <f>December!AI16</f>
        <v>#DIV/0!</v>
      </c>
      <c r="O50" s="273" t="e">
        <f t="shared" ref="O50:O63" si="11">SUM(C50:N50)</f>
        <v>#DIV/0!</v>
      </c>
      <c r="P50" s="273" t="e">
        <f t="shared" ref="P50:P64" si="12">O50/$E$11</f>
        <v>#DIV/0!</v>
      </c>
      <c r="Q50" s="173"/>
      <c r="R50" s="141"/>
    </row>
    <row r="51" spans="2:18" hidden="1" x14ac:dyDescent="0.25">
      <c r="B51" s="271" t="str">
        <f>'Start Data'!A40</f>
        <v>WP 3</v>
      </c>
      <c r="C51" s="272" t="e">
        <f>January!AI17</f>
        <v>#DIV/0!</v>
      </c>
      <c r="D51" s="265" t="e">
        <f>February!AI17</f>
        <v>#DIV/0!</v>
      </c>
      <c r="E51" s="265" t="e">
        <f>March!AI17</f>
        <v>#DIV/0!</v>
      </c>
      <c r="F51" s="265" t="e">
        <f>April!AI17</f>
        <v>#DIV/0!</v>
      </c>
      <c r="G51" s="272" t="e">
        <f>May!AI17</f>
        <v>#DIV/0!</v>
      </c>
      <c r="H51" s="265" t="e">
        <f>June!AI17</f>
        <v>#DIV/0!</v>
      </c>
      <c r="I51" s="265" t="e">
        <f>July!AI17</f>
        <v>#DIV/0!</v>
      </c>
      <c r="J51" s="265" t="e">
        <f>August!AI17</f>
        <v>#DIV/0!</v>
      </c>
      <c r="K51" s="272" t="e">
        <f>September!AI17</f>
        <v>#DIV/0!</v>
      </c>
      <c r="L51" s="265" t="e">
        <f>October!AI17</f>
        <v>#DIV/0!</v>
      </c>
      <c r="M51" s="265" t="e">
        <f>November!AI17</f>
        <v>#DIV/0!</v>
      </c>
      <c r="N51" s="265" t="e">
        <f>December!AI17</f>
        <v>#DIV/0!</v>
      </c>
      <c r="O51" s="273" t="e">
        <f t="shared" si="11"/>
        <v>#DIV/0!</v>
      </c>
      <c r="P51" s="273" t="e">
        <f t="shared" si="12"/>
        <v>#DIV/0!</v>
      </c>
      <c r="Q51" s="173"/>
      <c r="R51" s="141"/>
    </row>
    <row r="52" spans="2:18" hidden="1" x14ac:dyDescent="0.25">
      <c r="B52" s="271" t="str">
        <f>'Start Data'!A41</f>
        <v>WP 4</v>
      </c>
      <c r="C52" s="272" t="e">
        <f>January!AI18</f>
        <v>#DIV/0!</v>
      </c>
      <c r="D52" s="265" t="e">
        <f>February!AI18</f>
        <v>#DIV/0!</v>
      </c>
      <c r="E52" s="265" t="e">
        <f>March!AI18</f>
        <v>#DIV/0!</v>
      </c>
      <c r="F52" s="265" t="e">
        <f>April!AI18</f>
        <v>#DIV/0!</v>
      </c>
      <c r="G52" s="272" t="e">
        <f>May!AI18</f>
        <v>#DIV/0!</v>
      </c>
      <c r="H52" s="265" t="e">
        <f>June!AI18</f>
        <v>#DIV/0!</v>
      </c>
      <c r="I52" s="265" t="e">
        <f>July!AI18</f>
        <v>#DIV/0!</v>
      </c>
      <c r="J52" s="265" t="e">
        <f>August!AI18</f>
        <v>#DIV/0!</v>
      </c>
      <c r="K52" s="272" t="e">
        <f>September!AI18</f>
        <v>#DIV/0!</v>
      </c>
      <c r="L52" s="265" t="e">
        <f>October!AI18</f>
        <v>#DIV/0!</v>
      </c>
      <c r="M52" s="265" t="e">
        <f>November!AI18</f>
        <v>#DIV/0!</v>
      </c>
      <c r="N52" s="265" t="e">
        <f>December!AI18</f>
        <v>#DIV/0!</v>
      </c>
      <c r="O52" s="273" t="e">
        <f t="shared" si="11"/>
        <v>#DIV/0!</v>
      </c>
      <c r="P52" s="273" t="e">
        <f t="shared" si="12"/>
        <v>#DIV/0!</v>
      </c>
      <c r="Q52" s="173"/>
      <c r="R52" s="141"/>
    </row>
    <row r="53" spans="2:18" hidden="1" x14ac:dyDescent="0.25">
      <c r="B53" s="271" t="str">
        <f>'Start Data'!A42</f>
        <v>WP 5</v>
      </c>
      <c r="C53" s="272" t="e">
        <f>January!AI19</f>
        <v>#DIV/0!</v>
      </c>
      <c r="D53" s="265" t="e">
        <f>February!AI19</f>
        <v>#DIV/0!</v>
      </c>
      <c r="E53" s="265" t="e">
        <f>March!AI19</f>
        <v>#DIV/0!</v>
      </c>
      <c r="F53" s="265" t="e">
        <f>April!AI19</f>
        <v>#DIV/0!</v>
      </c>
      <c r="G53" s="272" t="e">
        <f>May!AI19</f>
        <v>#DIV/0!</v>
      </c>
      <c r="H53" s="265" t="e">
        <f>June!AI19</f>
        <v>#DIV/0!</v>
      </c>
      <c r="I53" s="265" t="e">
        <f>July!AI19</f>
        <v>#DIV/0!</v>
      </c>
      <c r="J53" s="265" t="e">
        <f>August!AI19</f>
        <v>#DIV/0!</v>
      </c>
      <c r="K53" s="272" t="e">
        <f>September!AI19</f>
        <v>#DIV/0!</v>
      </c>
      <c r="L53" s="265" t="e">
        <f>October!AI19</f>
        <v>#DIV/0!</v>
      </c>
      <c r="M53" s="265" t="e">
        <f>November!AI19</f>
        <v>#DIV/0!</v>
      </c>
      <c r="N53" s="265" t="e">
        <f>December!AI19</f>
        <v>#DIV/0!</v>
      </c>
      <c r="O53" s="273" t="e">
        <f t="shared" si="11"/>
        <v>#DIV/0!</v>
      </c>
      <c r="P53" s="273" t="e">
        <f t="shared" si="12"/>
        <v>#DIV/0!</v>
      </c>
      <c r="Q53" s="173"/>
      <c r="R53" s="141"/>
    </row>
    <row r="54" spans="2:18" hidden="1" x14ac:dyDescent="0.25">
      <c r="B54" s="271" t="str">
        <f>'Start Data'!A43</f>
        <v>WP 6</v>
      </c>
      <c r="C54" s="272" t="e">
        <f>January!AI20</f>
        <v>#DIV/0!</v>
      </c>
      <c r="D54" s="265" t="e">
        <f>February!AI20</f>
        <v>#DIV/0!</v>
      </c>
      <c r="E54" s="265" t="e">
        <f>March!AI20</f>
        <v>#DIV/0!</v>
      </c>
      <c r="F54" s="265" t="e">
        <f>April!AI20</f>
        <v>#DIV/0!</v>
      </c>
      <c r="G54" s="272" t="e">
        <f>May!AI20</f>
        <v>#DIV/0!</v>
      </c>
      <c r="H54" s="265" t="e">
        <f>June!AI20</f>
        <v>#DIV/0!</v>
      </c>
      <c r="I54" s="265" t="e">
        <f>July!AI20</f>
        <v>#DIV/0!</v>
      </c>
      <c r="J54" s="265" t="e">
        <f>August!AI20</f>
        <v>#DIV/0!</v>
      </c>
      <c r="K54" s="272" t="e">
        <f>September!AI20</f>
        <v>#DIV/0!</v>
      </c>
      <c r="L54" s="265" t="e">
        <f>October!AI20</f>
        <v>#DIV/0!</v>
      </c>
      <c r="M54" s="265" t="e">
        <f>November!AI20</f>
        <v>#DIV/0!</v>
      </c>
      <c r="N54" s="265" t="e">
        <f>December!AI20</f>
        <v>#DIV/0!</v>
      </c>
      <c r="O54" s="273" t="e">
        <f t="shared" si="11"/>
        <v>#DIV/0!</v>
      </c>
      <c r="P54" s="273" t="e">
        <f t="shared" si="12"/>
        <v>#DIV/0!</v>
      </c>
      <c r="Q54" s="173"/>
      <c r="R54" s="141"/>
    </row>
    <row r="55" spans="2:18" hidden="1" x14ac:dyDescent="0.25">
      <c r="B55" s="271" t="str">
        <f>'Start Data'!A44</f>
        <v>WP 7</v>
      </c>
      <c r="C55" s="272" t="e">
        <f>January!AI21</f>
        <v>#DIV/0!</v>
      </c>
      <c r="D55" s="265" t="e">
        <f>February!AI21</f>
        <v>#DIV/0!</v>
      </c>
      <c r="E55" s="265" t="e">
        <f>March!AI21</f>
        <v>#DIV/0!</v>
      </c>
      <c r="F55" s="265" t="e">
        <f>April!AI21</f>
        <v>#DIV/0!</v>
      </c>
      <c r="G55" s="272" t="e">
        <f>May!AI21</f>
        <v>#DIV/0!</v>
      </c>
      <c r="H55" s="265" t="e">
        <f>June!AI21</f>
        <v>#DIV/0!</v>
      </c>
      <c r="I55" s="265" t="e">
        <f>July!AI21</f>
        <v>#DIV/0!</v>
      </c>
      <c r="J55" s="265" t="e">
        <f>August!AI21</f>
        <v>#DIV/0!</v>
      </c>
      <c r="K55" s="272" t="e">
        <f>September!AI21</f>
        <v>#DIV/0!</v>
      </c>
      <c r="L55" s="265" t="e">
        <f>October!AI21</f>
        <v>#DIV/0!</v>
      </c>
      <c r="M55" s="265" t="e">
        <f>November!AI21</f>
        <v>#DIV/0!</v>
      </c>
      <c r="N55" s="265" t="e">
        <f>December!AI21</f>
        <v>#DIV/0!</v>
      </c>
      <c r="O55" s="273" t="e">
        <f t="shared" si="11"/>
        <v>#DIV/0!</v>
      </c>
      <c r="P55" s="273" t="e">
        <f t="shared" si="12"/>
        <v>#DIV/0!</v>
      </c>
      <c r="Q55" s="173"/>
      <c r="R55" s="141"/>
    </row>
    <row r="56" spans="2:18" hidden="1" x14ac:dyDescent="0.25">
      <c r="B56" s="271" t="str">
        <f>'Start Data'!A45</f>
        <v>WP 8</v>
      </c>
      <c r="C56" s="272" t="e">
        <f>January!AI22</f>
        <v>#DIV/0!</v>
      </c>
      <c r="D56" s="265" t="e">
        <f>February!AI22</f>
        <v>#DIV/0!</v>
      </c>
      <c r="E56" s="265" t="e">
        <f>March!AI22</f>
        <v>#DIV/0!</v>
      </c>
      <c r="F56" s="265" t="e">
        <f>April!AI22</f>
        <v>#DIV/0!</v>
      </c>
      <c r="G56" s="272" t="e">
        <f>May!AI22</f>
        <v>#DIV/0!</v>
      </c>
      <c r="H56" s="265" t="e">
        <f>June!AI22</f>
        <v>#DIV/0!</v>
      </c>
      <c r="I56" s="265" t="e">
        <f>July!AI22</f>
        <v>#DIV/0!</v>
      </c>
      <c r="J56" s="265" t="e">
        <f>August!AI22</f>
        <v>#DIV/0!</v>
      </c>
      <c r="K56" s="272" t="e">
        <f>September!AI22</f>
        <v>#DIV/0!</v>
      </c>
      <c r="L56" s="265" t="e">
        <f>October!AI22</f>
        <v>#DIV/0!</v>
      </c>
      <c r="M56" s="265" t="e">
        <f>November!AI22</f>
        <v>#DIV/0!</v>
      </c>
      <c r="N56" s="265" t="e">
        <f>December!AI22</f>
        <v>#DIV/0!</v>
      </c>
      <c r="O56" s="273" t="e">
        <f t="shared" si="11"/>
        <v>#DIV/0!</v>
      </c>
      <c r="P56" s="273" t="e">
        <f t="shared" si="12"/>
        <v>#DIV/0!</v>
      </c>
      <c r="Q56" s="173"/>
      <c r="R56" s="141"/>
    </row>
    <row r="57" spans="2:18" hidden="1" x14ac:dyDescent="0.25">
      <c r="B57" s="271" t="str">
        <f>'Start Data'!A46</f>
        <v>WP 9</v>
      </c>
      <c r="C57" s="272" t="e">
        <f>January!AI23</f>
        <v>#DIV/0!</v>
      </c>
      <c r="D57" s="265" t="e">
        <f>February!AI23</f>
        <v>#DIV/0!</v>
      </c>
      <c r="E57" s="265" t="e">
        <f>March!AI23</f>
        <v>#DIV/0!</v>
      </c>
      <c r="F57" s="265" t="e">
        <f>April!AI23</f>
        <v>#DIV/0!</v>
      </c>
      <c r="G57" s="272" t="e">
        <f>May!AI23</f>
        <v>#DIV/0!</v>
      </c>
      <c r="H57" s="265" t="e">
        <f>June!AI23</f>
        <v>#DIV/0!</v>
      </c>
      <c r="I57" s="265" t="e">
        <f>July!AI23</f>
        <v>#DIV/0!</v>
      </c>
      <c r="J57" s="265" t="e">
        <f>August!AI23</f>
        <v>#DIV/0!</v>
      </c>
      <c r="K57" s="272" t="e">
        <f>September!AI23</f>
        <v>#DIV/0!</v>
      </c>
      <c r="L57" s="265" t="e">
        <f>October!AI23</f>
        <v>#DIV/0!</v>
      </c>
      <c r="M57" s="265" t="e">
        <f>November!AI23</f>
        <v>#DIV/0!</v>
      </c>
      <c r="N57" s="265" t="e">
        <f>December!AI23</f>
        <v>#DIV/0!</v>
      </c>
      <c r="O57" s="273" t="e">
        <f t="shared" si="11"/>
        <v>#DIV/0!</v>
      </c>
      <c r="P57" s="273" t="e">
        <f t="shared" si="12"/>
        <v>#DIV/0!</v>
      </c>
      <c r="Q57" s="173"/>
      <c r="R57" s="141"/>
    </row>
    <row r="58" spans="2:18" hidden="1" x14ac:dyDescent="0.25">
      <c r="B58" s="271" t="str">
        <f>'Start Data'!A47</f>
        <v>WP 10</v>
      </c>
      <c r="C58" s="272" t="e">
        <f>January!AI24</f>
        <v>#DIV/0!</v>
      </c>
      <c r="D58" s="265" t="e">
        <f>February!AI24</f>
        <v>#DIV/0!</v>
      </c>
      <c r="E58" s="265" t="e">
        <f>March!AI24</f>
        <v>#DIV/0!</v>
      </c>
      <c r="F58" s="265" t="e">
        <f>April!AI24</f>
        <v>#DIV/0!</v>
      </c>
      <c r="G58" s="272" t="e">
        <f>May!AI24</f>
        <v>#DIV/0!</v>
      </c>
      <c r="H58" s="265" t="e">
        <f>June!AI24</f>
        <v>#DIV/0!</v>
      </c>
      <c r="I58" s="265" t="e">
        <f>July!AI24</f>
        <v>#DIV/0!</v>
      </c>
      <c r="J58" s="265" t="e">
        <f>August!AI24</f>
        <v>#DIV/0!</v>
      </c>
      <c r="K58" s="272" t="e">
        <f>September!AI24</f>
        <v>#DIV/0!</v>
      </c>
      <c r="L58" s="265" t="e">
        <f>October!AI24</f>
        <v>#DIV/0!</v>
      </c>
      <c r="M58" s="265" t="e">
        <f>November!AI24</f>
        <v>#DIV/0!</v>
      </c>
      <c r="N58" s="265" t="e">
        <f>December!AI24</f>
        <v>#DIV/0!</v>
      </c>
      <c r="O58" s="273" t="e">
        <f t="shared" si="11"/>
        <v>#DIV/0!</v>
      </c>
      <c r="P58" s="273" t="e">
        <f t="shared" si="12"/>
        <v>#DIV/0!</v>
      </c>
      <c r="Q58" s="173"/>
      <c r="R58" s="141"/>
    </row>
    <row r="59" spans="2:18" hidden="1" x14ac:dyDescent="0.25">
      <c r="B59" s="271" t="str">
        <f>'Start Data'!A48</f>
        <v>WP 11</v>
      </c>
      <c r="C59" s="272" t="e">
        <f>January!AI25</f>
        <v>#DIV/0!</v>
      </c>
      <c r="D59" s="265" t="e">
        <f>February!AI25</f>
        <v>#DIV/0!</v>
      </c>
      <c r="E59" s="265" t="e">
        <f>March!AI25</f>
        <v>#DIV/0!</v>
      </c>
      <c r="F59" s="265" t="e">
        <f>April!AI25</f>
        <v>#DIV/0!</v>
      </c>
      <c r="G59" s="272" t="e">
        <f>May!AI25</f>
        <v>#DIV/0!</v>
      </c>
      <c r="H59" s="265" t="e">
        <f>June!AI25</f>
        <v>#DIV/0!</v>
      </c>
      <c r="I59" s="265" t="e">
        <f>July!AI25</f>
        <v>#DIV/0!</v>
      </c>
      <c r="J59" s="265" t="e">
        <f>August!AI25</f>
        <v>#DIV/0!</v>
      </c>
      <c r="K59" s="272" t="e">
        <f>September!AI25</f>
        <v>#DIV/0!</v>
      </c>
      <c r="L59" s="265" t="e">
        <f>October!AI25</f>
        <v>#DIV/0!</v>
      </c>
      <c r="M59" s="265" t="e">
        <f>November!AI25</f>
        <v>#DIV/0!</v>
      </c>
      <c r="N59" s="265" t="e">
        <f>December!AI25</f>
        <v>#DIV/0!</v>
      </c>
      <c r="O59" s="273" t="e">
        <f t="shared" si="11"/>
        <v>#DIV/0!</v>
      </c>
      <c r="P59" s="273" t="e">
        <f t="shared" si="12"/>
        <v>#DIV/0!</v>
      </c>
      <c r="Q59" s="173"/>
      <c r="R59" s="141"/>
    </row>
    <row r="60" spans="2:18" hidden="1" x14ac:dyDescent="0.25">
      <c r="B60" s="271" t="str">
        <f>'Start Data'!A49</f>
        <v>WP 12</v>
      </c>
      <c r="C60" s="272" t="e">
        <f>January!AI26</f>
        <v>#DIV/0!</v>
      </c>
      <c r="D60" s="265" t="e">
        <f>February!AI26</f>
        <v>#DIV/0!</v>
      </c>
      <c r="E60" s="265" t="e">
        <f>March!AI26</f>
        <v>#DIV/0!</v>
      </c>
      <c r="F60" s="265" t="e">
        <f>April!AI26</f>
        <v>#DIV/0!</v>
      </c>
      <c r="G60" s="272" t="e">
        <f>May!AI26</f>
        <v>#DIV/0!</v>
      </c>
      <c r="H60" s="265" t="e">
        <f>June!AI26</f>
        <v>#DIV/0!</v>
      </c>
      <c r="I60" s="265" t="e">
        <f>July!AI26</f>
        <v>#DIV/0!</v>
      </c>
      <c r="J60" s="265" t="e">
        <f>August!AI26</f>
        <v>#DIV/0!</v>
      </c>
      <c r="K60" s="272" t="e">
        <f>September!AI26</f>
        <v>#DIV/0!</v>
      </c>
      <c r="L60" s="265" t="e">
        <f>October!AI26</f>
        <v>#DIV/0!</v>
      </c>
      <c r="M60" s="265" t="e">
        <f>November!AI26</f>
        <v>#DIV/0!</v>
      </c>
      <c r="N60" s="265" t="e">
        <f>December!AI26</f>
        <v>#DIV/0!</v>
      </c>
      <c r="O60" s="273" t="e">
        <f t="shared" si="11"/>
        <v>#DIV/0!</v>
      </c>
      <c r="P60" s="273" t="e">
        <f t="shared" si="12"/>
        <v>#DIV/0!</v>
      </c>
      <c r="Q60" s="173"/>
      <c r="R60" s="141"/>
    </row>
    <row r="61" spans="2:18" hidden="1" x14ac:dyDescent="0.25">
      <c r="B61" s="271" t="str">
        <f>'Start Data'!A50</f>
        <v>WP 13</v>
      </c>
      <c r="C61" s="272" t="e">
        <f>January!AI27</f>
        <v>#DIV/0!</v>
      </c>
      <c r="D61" s="265" t="e">
        <f>February!AI27</f>
        <v>#DIV/0!</v>
      </c>
      <c r="E61" s="265" t="e">
        <f>March!AI27</f>
        <v>#DIV/0!</v>
      </c>
      <c r="F61" s="265" t="e">
        <f>April!AI27</f>
        <v>#DIV/0!</v>
      </c>
      <c r="G61" s="272" t="e">
        <f>May!AI27</f>
        <v>#DIV/0!</v>
      </c>
      <c r="H61" s="265" t="e">
        <f>June!AI27</f>
        <v>#DIV/0!</v>
      </c>
      <c r="I61" s="265" t="e">
        <f>July!AI27</f>
        <v>#DIV/0!</v>
      </c>
      <c r="J61" s="265" t="e">
        <f>August!AI27</f>
        <v>#DIV/0!</v>
      </c>
      <c r="K61" s="272" t="e">
        <f>September!AI27</f>
        <v>#DIV/0!</v>
      </c>
      <c r="L61" s="265" t="e">
        <f>October!AI27</f>
        <v>#DIV/0!</v>
      </c>
      <c r="M61" s="265" t="e">
        <f>November!AI27</f>
        <v>#DIV/0!</v>
      </c>
      <c r="N61" s="265" t="e">
        <f>December!AI27</f>
        <v>#DIV/0!</v>
      </c>
      <c r="O61" s="273" t="e">
        <f t="shared" si="11"/>
        <v>#DIV/0!</v>
      </c>
      <c r="P61" s="273" t="e">
        <f t="shared" si="12"/>
        <v>#DIV/0!</v>
      </c>
      <c r="Q61" s="173"/>
      <c r="R61" s="141"/>
    </row>
    <row r="62" spans="2:18" hidden="1" x14ac:dyDescent="0.25">
      <c r="B62" s="271" t="str">
        <f>'Start Data'!A51</f>
        <v>WP 14</v>
      </c>
      <c r="C62" s="272" t="e">
        <f>January!AI28</f>
        <v>#DIV/0!</v>
      </c>
      <c r="D62" s="265" t="e">
        <f>February!AI28</f>
        <v>#DIV/0!</v>
      </c>
      <c r="E62" s="265" t="e">
        <f>March!AI28</f>
        <v>#DIV/0!</v>
      </c>
      <c r="F62" s="265" t="e">
        <f>April!AI28</f>
        <v>#DIV/0!</v>
      </c>
      <c r="G62" s="272" t="e">
        <f>May!AI28</f>
        <v>#DIV/0!</v>
      </c>
      <c r="H62" s="265" t="e">
        <f>June!AI28</f>
        <v>#DIV/0!</v>
      </c>
      <c r="I62" s="265" t="e">
        <f>July!AI28</f>
        <v>#DIV/0!</v>
      </c>
      <c r="J62" s="265" t="e">
        <f>August!AI28</f>
        <v>#DIV/0!</v>
      </c>
      <c r="K62" s="272" t="e">
        <f>September!AI28</f>
        <v>#DIV/0!</v>
      </c>
      <c r="L62" s="265" t="e">
        <f>October!AI28</f>
        <v>#DIV/0!</v>
      </c>
      <c r="M62" s="265" t="e">
        <f>November!AI28</f>
        <v>#DIV/0!</v>
      </c>
      <c r="N62" s="265" t="e">
        <f>December!AI28</f>
        <v>#DIV/0!</v>
      </c>
      <c r="O62" s="273" t="e">
        <f t="shared" si="11"/>
        <v>#DIV/0!</v>
      </c>
      <c r="P62" s="273" t="e">
        <f t="shared" si="12"/>
        <v>#DIV/0!</v>
      </c>
      <c r="Q62" s="173"/>
      <c r="R62" s="141"/>
    </row>
    <row r="63" spans="2:18" hidden="1" x14ac:dyDescent="0.25">
      <c r="B63" s="271" t="str">
        <f>'Start Data'!A52</f>
        <v>WP 15</v>
      </c>
      <c r="C63" s="272" t="e">
        <f>January!AI29</f>
        <v>#DIV/0!</v>
      </c>
      <c r="D63" s="265" t="e">
        <f>February!AI29</f>
        <v>#DIV/0!</v>
      </c>
      <c r="E63" s="265" t="e">
        <f>March!AI29</f>
        <v>#DIV/0!</v>
      </c>
      <c r="F63" s="265" t="e">
        <f>April!AI29</f>
        <v>#DIV/0!</v>
      </c>
      <c r="G63" s="272" t="e">
        <f>May!AI29</f>
        <v>#DIV/0!</v>
      </c>
      <c r="H63" s="265" t="e">
        <f>June!AI29</f>
        <v>#DIV/0!</v>
      </c>
      <c r="I63" s="265" t="e">
        <f>July!AI29</f>
        <v>#DIV/0!</v>
      </c>
      <c r="J63" s="265" t="e">
        <f>August!AI29</f>
        <v>#DIV/0!</v>
      </c>
      <c r="K63" s="272" t="e">
        <f>September!AI29</f>
        <v>#DIV/0!</v>
      </c>
      <c r="L63" s="265" t="e">
        <f>October!AI29</f>
        <v>#DIV/0!</v>
      </c>
      <c r="M63" s="265" t="e">
        <f>November!AI29</f>
        <v>#DIV/0!</v>
      </c>
      <c r="N63" s="265" t="e">
        <f>December!AI29</f>
        <v>#DIV/0!</v>
      </c>
      <c r="O63" s="273" t="e">
        <f t="shared" si="11"/>
        <v>#DIV/0!</v>
      </c>
      <c r="P63" s="273" t="e">
        <f t="shared" si="12"/>
        <v>#DIV/0!</v>
      </c>
      <c r="Q63" s="173"/>
      <c r="R63" s="141"/>
    </row>
    <row r="64" spans="2:18" hidden="1" x14ac:dyDescent="0.25">
      <c r="B64" s="274" t="s">
        <v>102</v>
      </c>
      <c r="C64" s="267" t="e">
        <f>SUM(C49:C63)</f>
        <v>#DIV/0!</v>
      </c>
      <c r="D64" s="267" t="e">
        <f t="shared" ref="D64:O64" si="13">SUM(D49:D63)</f>
        <v>#DIV/0!</v>
      </c>
      <c r="E64" s="267" t="e">
        <f t="shared" si="13"/>
        <v>#DIV/0!</v>
      </c>
      <c r="F64" s="267" t="e">
        <f t="shared" si="13"/>
        <v>#DIV/0!</v>
      </c>
      <c r="G64" s="267" t="e">
        <f t="shared" si="13"/>
        <v>#DIV/0!</v>
      </c>
      <c r="H64" s="267" t="e">
        <f t="shared" si="13"/>
        <v>#DIV/0!</v>
      </c>
      <c r="I64" s="267" t="e">
        <f t="shared" si="13"/>
        <v>#DIV/0!</v>
      </c>
      <c r="J64" s="267" t="e">
        <f t="shared" si="13"/>
        <v>#DIV/0!</v>
      </c>
      <c r="K64" s="267" t="e">
        <f t="shared" si="13"/>
        <v>#DIV/0!</v>
      </c>
      <c r="L64" s="267" t="e">
        <f t="shared" si="13"/>
        <v>#DIV/0!</v>
      </c>
      <c r="M64" s="267" t="e">
        <f t="shared" si="13"/>
        <v>#DIV/0!</v>
      </c>
      <c r="N64" s="267" t="e">
        <f t="shared" si="13"/>
        <v>#DIV/0!</v>
      </c>
      <c r="O64" s="273" t="e">
        <f t="shared" si="13"/>
        <v>#DIV/0!</v>
      </c>
      <c r="P64" s="273" t="e">
        <f t="shared" si="12"/>
        <v>#DIV/0!</v>
      </c>
      <c r="Q64" s="173"/>
      <c r="R64" s="141"/>
    </row>
    <row r="65" spans="2:18" hidden="1" x14ac:dyDescent="0.25">
      <c r="B65" s="268"/>
      <c r="C65" s="261"/>
      <c r="D65" s="261"/>
      <c r="E65" s="261"/>
      <c r="F65" s="261"/>
      <c r="G65" s="261"/>
      <c r="H65" s="261"/>
      <c r="I65" s="261"/>
      <c r="J65" s="261"/>
      <c r="K65" s="261"/>
      <c r="L65" s="261"/>
      <c r="M65" s="261"/>
      <c r="N65" s="261"/>
      <c r="O65" s="275" t="e">
        <f>SUM(C64:N64)</f>
        <v>#DIV/0!</v>
      </c>
      <c r="P65" s="275" t="e">
        <f>SUM(C64:N64)/$E$11</f>
        <v>#DIV/0!</v>
      </c>
      <c r="Q65" s="173"/>
      <c r="R65" s="141"/>
    </row>
    <row r="66" spans="2:18" ht="15.75" hidden="1" thickBot="1" x14ac:dyDescent="0.3">
      <c r="B66" s="276"/>
      <c r="C66" s="277"/>
      <c r="D66" s="277"/>
      <c r="E66" s="277"/>
      <c r="F66" s="277"/>
      <c r="G66" s="277"/>
      <c r="H66" s="277"/>
      <c r="I66" s="277"/>
      <c r="J66" s="277"/>
      <c r="K66" s="277"/>
      <c r="L66" s="277"/>
      <c r="M66" s="277"/>
      <c r="N66" s="277"/>
      <c r="O66" s="277"/>
      <c r="P66" s="277"/>
      <c r="Q66" s="173"/>
      <c r="R66" s="141"/>
    </row>
    <row r="67" spans="2:18" hidden="1" x14ac:dyDescent="0.25">
      <c r="B67" s="149"/>
      <c r="C67" s="173"/>
      <c r="D67" s="173"/>
      <c r="E67" s="173"/>
      <c r="F67" s="173"/>
      <c r="G67" s="173"/>
      <c r="H67" s="173"/>
      <c r="I67" s="173"/>
      <c r="J67" s="173"/>
      <c r="K67" s="173"/>
      <c r="L67" s="173"/>
      <c r="M67" s="173"/>
      <c r="N67" s="173"/>
      <c r="O67" s="173"/>
      <c r="P67" s="173"/>
      <c r="Q67" s="173"/>
      <c r="R67" s="141"/>
    </row>
    <row r="68" spans="2:18" ht="18.75" x14ac:dyDescent="0.3">
      <c r="B68" s="162" t="s">
        <v>164</v>
      </c>
      <c r="C68" s="173"/>
      <c r="D68" s="173"/>
      <c r="E68" s="173"/>
      <c r="F68" s="173"/>
      <c r="G68" s="173"/>
      <c r="H68" s="173"/>
      <c r="I68" s="173"/>
      <c r="J68" s="173"/>
      <c r="K68" s="173"/>
      <c r="L68" s="173"/>
      <c r="M68" s="173"/>
      <c r="N68" s="173"/>
      <c r="O68" s="173"/>
      <c r="P68" s="297"/>
      <c r="Q68" s="173"/>
      <c r="R68" s="141"/>
    </row>
    <row r="69" spans="2:18" ht="18.75" x14ac:dyDescent="0.3">
      <c r="B69" s="162"/>
      <c r="C69" s="243" t="str">
        <f>'Start Data'!A38</f>
        <v>WP 1</v>
      </c>
      <c r="D69" s="243" t="str">
        <f>'Start Data'!A39</f>
        <v>WP 2</v>
      </c>
      <c r="E69" s="243" t="str">
        <f>'Start Data'!A40</f>
        <v>WP 3</v>
      </c>
      <c r="F69" s="243" t="str">
        <f>'Start Data'!A41</f>
        <v>WP 4</v>
      </c>
      <c r="G69" s="243" t="str">
        <f>'Start Data'!A42</f>
        <v>WP 5</v>
      </c>
      <c r="H69" s="243" t="str">
        <f>'Start Data'!A43</f>
        <v>WP 6</v>
      </c>
      <c r="I69" s="243" t="str">
        <f>'Start Data'!A44</f>
        <v>WP 7</v>
      </c>
      <c r="J69" s="243" t="str">
        <f>'Start Data'!A45</f>
        <v>WP 8</v>
      </c>
      <c r="K69" s="243" t="str">
        <f>'Start Data'!A46</f>
        <v>WP 9</v>
      </c>
      <c r="L69" s="243" t="str">
        <f>'Start Data'!A47</f>
        <v>WP 10</v>
      </c>
      <c r="M69" s="243" t="str">
        <f>'Start Data'!A48</f>
        <v>WP 11</v>
      </c>
      <c r="N69" s="243" t="str">
        <f>'Start Data'!A49</f>
        <v>WP 12</v>
      </c>
      <c r="O69" s="243" t="str">
        <f>'Start Data'!A50</f>
        <v>WP 13</v>
      </c>
      <c r="P69" s="243" t="str">
        <f>'Start Data'!A51</f>
        <v>WP 14</v>
      </c>
      <c r="Q69" s="289" t="str">
        <f>'Start Data'!A52</f>
        <v>WP 15</v>
      </c>
      <c r="R69" s="286" t="s">
        <v>101</v>
      </c>
    </row>
    <row r="70" spans="2:18" x14ac:dyDescent="0.25">
      <c r="B70" s="150" t="s">
        <v>32</v>
      </c>
      <c r="C70" s="164">
        <f>January!AH15</f>
        <v>0</v>
      </c>
      <c r="D70" s="164">
        <f>January!AH16</f>
        <v>0</v>
      </c>
      <c r="E70" s="164">
        <f>January!AH17</f>
        <v>0</v>
      </c>
      <c r="F70" s="164">
        <f>January!AH18</f>
        <v>0</v>
      </c>
      <c r="G70" s="164">
        <f>January!AH19</f>
        <v>0</v>
      </c>
      <c r="H70" s="164">
        <f>January!AH20</f>
        <v>0</v>
      </c>
      <c r="I70" s="164">
        <f>January!AH21</f>
        <v>0</v>
      </c>
      <c r="J70" s="164">
        <f>January!AH22</f>
        <v>0</v>
      </c>
      <c r="K70" s="164">
        <f>January!AH23</f>
        <v>0</v>
      </c>
      <c r="L70" s="164">
        <f>January!AH24</f>
        <v>0</v>
      </c>
      <c r="M70" s="164">
        <f>January!AH25</f>
        <v>0</v>
      </c>
      <c r="N70" s="164">
        <f>January!AH26</f>
        <v>0</v>
      </c>
      <c r="O70" s="164">
        <f>January!AH27</f>
        <v>0</v>
      </c>
      <c r="P70" s="164">
        <f>January!AH28</f>
        <v>0</v>
      </c>
      <c r="Q70" s="290">
        <f>January!AH29</f>
        <v>0</v>
      </c>
      <c r="R70" s="165">
        <f t="shared" ref="R70:R83" si="14">SUM(C70:Q70)</f>
        <v>0</v>
      </c>
    </row>
    <row r="71" spans="2:18" x14ac:dyDescent="0.25">
      <c r="B71" s="150" t="s">
        <v>86</v>
      </c>
      <c r="C71" s="164">
        <f>February!AH15</f>
        <v>0</v>
      </c>
      <c r="D71" s="164">
        <f>February!AH16</f>
        <v>0</v>
      </c>
      <c r="E71" s="164">
        <f>February!AH17</f>
        <v>0</v>
      </c>
      <c r="F71" s="164">
        <f>February!AH18</f>
        <v>0</v>
      </c>
      <c r="G71" s="164">
        <f>February!AH19</f>
        <v>0</v>
      </c>
      <c r="H71" s="164">
        <f>February!AH20</f>
        <v>0</v>
      </c>
      <c r="I71" s="164">
        <f>February!AH21</f>
        <v>0</v>
      </c>
      <c r="J71" s="164">
        <f>February!AH22</f>
        <v>0</v>
      </c>
      <c r="K71" s="164">
        <f>February!AH23</f>
        <v>0</v>
      </c>
      <c r="L71" s="164">
        <f>February!AH24</f>
        <v>0</v>
      </c>
      <c r="M71" s="164">
        <f>February!AH25</f>
        <v>0</v>
      </c>
      <c r="N71" s="164">
        <f>February!AH26</f>
        <v>0</v>
      </c>
      <c r="O71" s="164">
        <f>February!AH27</f>
        <v>0</v>
      </c>
      <c r="P71" s="294">
        <f>February!AH28</f>
        <v>0</v>
      </c>
      <c r="Q71" s="290">
        <f>February!AH29</f>
        <v>0</v>
      </c>
      <c r="R71" s="165">
        <f t="shared" si="14"/>
        <v>0</v>
      </c>
    </row>
    <row r="72" spans="2:18" x14ac:dyDescent="0.25">
      <c r="B72" s="150" t="s">
        <v>89</v>
      </c>
      <c r="C72" s="164">
        <f>March!AH15</f>
        <v>0</v>
      </c>
      <c r="D72" s="164">
        <f>March!AH16</f>
        <v>0</v>
      </c>
      <c r="E72" s="164">
        <f>March!AH17</f>
        <v>0</v>
      </c>
      <c r="F72" s="164">
        <f>March!AH18</f>
        <v>0</v>
      </c>
      <c r="G72" s="164">
        <f>March!AH19</f>
        <v>0</v>
      </c>
      <c r="H72" s="164">
        <f>March!AH20</f>
        <v>0</v>
      </c>
      <c r="I72" s="164">
        <f>March!AH21</f>
        <v>0</v>
      </c>
      <c r="J72" s="164">
        <f>March!AH22</f>
        <v>0</v>
      </c>
      <c r="K72" s="164">
        <f>March!AH23</f>
        <v>0</v>
      </c>
      <c r="L72" s="164">
        <f>March!AH24</f>
        <v>0</v>
      </c>
      <c r="M72" s="164">
        <f>March!AH25</f>
        <v>0</v>
      </c>
      <c r="N72" s="164">
        <f>March!AH26</f>
        <v>0</v>
      </c>
      <c r="O72" s="164">
        <f>March!AH27</f>
        <v>0</v>
      </c>
      <c r="P72" s="164">
        <f>March!AH28</f>
        <v>0</v>
      </c>
      <c r="Q72" s="290">
        <f>March!AH29</f>
        <v>0</v>
      </c>
      <c r="R72" s="165">
        <f t="shared" si="14"/>
        <v>0</v>
      </c>
    </row>
    <row r="73" spans="2:18" x14ac:dyDescent="0.25">
      <c r="B73" s="150" t="s">
        <v>90</v>
      </c>
      <c r="C73" s="164">
        <f>April!AH15</f>
        <v>0</v>
      </c>
      <c r="D73" s="164">
        <f>April!AH16</f>
        <v>0</v>
      </c>
      <c r="E73" s="164">
        <f>April!AH17</f>
        <v>0</v>
      </c>
      <c r="F73" s="258">
        <f>April!AH18</f>
        <v>0</v>
      </c>
      <c r="G73" s="258">
        <f>April!AH19</f>
        <v>0</v>
      </c>
      <c r="H73" s="258">
        <f>April!AH20</f>
        <v>0</v>
      </c>
      <c r="I73" s="258">
        <f>April!AH21</f>
        <v>0</v>
      </c>
      <c r="J73" s="258">
        <f>April!AH22</f>
        <v>0</v>
      </c>
      <c r="K73" s="258">
        <f>April!AH23</f>
        <v>0</v>
      </c>
      <c r="L73" s="258">
        <f>April!AH24</f>
        <v>0</v>
      </c>
      <c r="M73" s="258">
        <f>April!AH25</f>
        <v>0</v>
      </c>
      <c r="N73" s="258">
        <f>April!AH26</f>
        <v>0</v>
      </c>
      <c r="O73" s="258">
        <f>April!AH27</f>
        <v>0</v>
      </c>
      <c r="P73" s="258">
        <f>April!AH28</f>
        <v>0</v>
      </c>
      <c r="Q73" s="291">
        <f>April!AH29</f>
        <v>0</v>
      </c>
      <c r="R73" s="165">
        <f t="shared" si="14"/>
        <v>0</v>
      </c>
    </row>
    <row r="74" spans="2:18" x14ac:dyDescent="0.25">
      <c r="B74" s="150" t="s">
        <v>91</v>
      </c>
      <c r="C74" s="164">
        <f>May!AH15</f>
        <v>0</v>
      </c>
      <c r="D74" s="164">
        <f>May!AH16</f>
        <v>0</v>
      </c>
      <c r="E74" s="164">
        <f>May!AH17</f>
        <v>0</v>
      </c>
      <c r="F74" s="258">
        <f>May!AH18</f>
        <v>0</v>
      </c>
      <c r="G74" s="258">
        <f>May!AH19</f>
        <v>0</v>
      </c>
      <c r="H74" s="258">
        <f>May!AH20</f>
        <v>0</v>
      </c>
      <c r="I74" s="258">
        <f>May!AH21</f>
        <v>0</v>
      </c>
      <c r="J74" s="258">
        <f>May!AH22</f>
        <v>0</v>
      </c>
      <c r="K74" s="258">
        <f>May!AH23</f>
        <v>0</v>
      </c>
      <c r="L74" s="258">
        <f>May!AH24</f>
        <v>0</v>
      </c>
      <c r="M74" s="258">
        <f>May!AH25</f>
        <v>0</v>
      </c>
      <c r="N74" s="258">
        <f>May!AH26</f>
        <v>0</v>
      </c>
      <c r="O74" s="258">
        <f>May!AH27</f>
        <v>0</v>
      </c>
      <c r="P74" s="258">
        <f>May!AH28</f>
        <v>0</v>
      </c>
      <c r="Q74" s="291">
        <f>May!AH29</f>
        <v>0</v>
      </c>
      <c r="R74" s="165">
        <f t="shared" si="14"/>
        <v>0</v>
      </c>
    </row>
    <row r="75" spans="2:18" x14ac:dyDescent="0.25">
      <c r="B75" s="150" t="s">
        <v>100</v>
      </c>
      <c r="C75" s="164">
        <f>June!AH15</f>
        <v>0</v>
      </c>
      <c r="D75" s="164">
        <f>June!AH16</f>
        <v>0</v>
      </c>
      <c r="E75" s="164">
        <f>June!AH17</f>
        <v>0</v>
      </c>
      <c r="F75" s="258">
        <f>June!AH18</f>
        <v>0</v>
      </c>
      <c r="G75" s="258">
        <f>June!AH19</f>
        <v>0</v>
      </c>
      <c r="H75" s="258">
        <f>June!AH20</f>
        <v>0</v>
      </c>
      <c r="I75" s="258">
        <f>June!AH21</f>
        <v>0</v>
      </c>
      <c r="J75" s="258">
        <f>June!AH22</f>
        <v>0</v>
      </c>
      <c r="K75" s="258">
        <f>June!AH23</f>
        <v>0</v>
      </c>
      <c r="L75" s="258">
        <f>June!AH24</f>
        <v>0</v>
      </c>
      <c r="M75" s="258">
        <f>June!AH25</f>
        <v>0</v>
      </c>
      <c r="N75" s="258">
        <f>June!AH26</f>
        <v>0</v>
      </c>
      <c r="O75" s="258">
        <f>June!AH27</f>
        <v>0</v>
      </c>
      <c r="P75" s="258">
        <f>June!AH28</f>
        <v>0</v>
      </c>
      <c r="Q75" s="291">
        <f>June!AH29</f>
        <v>0</v>
      </c>
      <c r="R75" s="165">
        <f t="shared" si="14"/>
        <v>0</v>
      </c>
    </row>
    <row r="76" spans="2:18" x14ac:dyDescent="0.25">
      <c r="B76" s="150" t="s">
        <v>87</v>
      </c>
      <c r="C76" s="164">
        <f>July!AH15</f>
        <v>0</v>
      </c>
      <c r="D76" s="164">
        <f>July!AH16</f>
        <v>0</v>
      </c>
      <c r="E76" s="164">
        <f>July!AH17</f>
        <v>0</v>
      </c>
      <c r="F76" s="258">
        <f>July!AH18</f>
        <v>0</v>
      </c>
      <c r="G76" s="258">
        <f>July!AH179</f>
        <v>0</v>
      </c>
      <c r="H76" s="258">
        <f>July!AH20</f>
        <v>0</v>
      </c>
      <c r="I76" s="258">
        <f>July!AH21</f>
        <v>0</v>
      </c>
      <c r="J76" s="258">
        <f>July!AH22</f>
        <v>0</v>
      </c>
      <c r="K76" s="258">
        <f>July!AH23</f>
        <v>0</v>
      </c>
      <c r="L76" s="258">
        <f>July!AH24</f>
        <v>0</v>
      </c>
      <c r="M76" s="258">
        <f>July!AH25</f>
        <v>0</v>
      </c>
      <c r="N76" s="258">
        <f>July!AH26</f>
        <v>0</v>
      </c>
      <c r="O76" s="258">
        <f>July!AH27</f>
        <v>0</v>
      </c>
      <c r="P76" s="258">
        <f>July!AH28</f>
        <v>0</v>
      </c>
      <c r="Q76" s="291">
        <f>July!AH29</f>
        <v>0</v>
      </c>
      <c r="R76" s="165">
        <f t="shared" si="14"/>
        <v>0</v>
      </c>
    </row>
    <row r="77" spans="2:18" x14ac:dyDescent="0.25">
      <c r="B77" s="150" t="s">
        <v>88</v>
      </c>
      <c r="C77" s="164">
        <f>August!AH15</f>
        <v>0</v>
      </c>
      <c r="D77" s="164">
        <f>August!AH16</f>
        <v>0</v>
      </c>
      <c r="E77" s="164">
        <f>August!AH17</f>
        <v>0</v>
      </c>
      <c r="F77" s="258">
        <f>August!AH18</f>
        <v>0</v>
      </c>
      <c r="G77" s="258">
        <f>August!AH19</f>
        <v>0</v>
      </c>
      <c r="H77" s="258">
        <f>August!AH20</f>
        <v>0</v>
      </c>
      <c r="I77" s="258">
        <f>August!AH21</f>
        <v>0</v>
      </c>
      <c r="J77" s="258">
        <f>August!AH22</f>
        <v>0</v>
      </c>
      <c r="K77" s="258">
        <f>August!AH23</f>
        <v>0</v>
      </c>
      <c r="L77" s="258">
        <f>August!AH24</f>
        <v>0</v>
      </c>
      <c r="M77" s="258">
        <f>August!AH25</f>
        <v>0</v>
      </c>
      <c r="N77" s="258">
        <f>August!AH26</f>
        <v>0</v>
      </c>
      <c r="O77" s="258">
        <f>August!AH27</f>
        <v>0</v>
      </c>
      <c r="P77" s="258">
        <f>August!AH28</f>
        <v>0</v>
      </c>
      <c r="Q77" s="291">
        <f>August!AH29</f>
        <v>0</v>
      </c>
      <c r="R77" s="165">
        <f t="shared" si="14"/>
        <v>0</v>
      </c>
    </row>
    <row r="78" spans="2:18" x14ac:dyDescent="0.25">
      <c r="B78" s="150" t="s">
        <v>92</v>
      </c>
      <c r="C78" s="164">
        <f>September!AH15</f>
        <v>0</v>
      </c>
      <c r="D78" s="164">
        <f>September!AH16</f>
        <v>0</v>
      </c>
      <c r="E78" s="164">
        <f>September!AH17</f>
        <v>0</v>
      </c>
      <c r="F78" s="258">
        <f>September!AH18</f>
        <v>0</v>
      </c>
      <c r="G78" s="258">
        <f>September!AH19</f>
        <v>0</v>
      </c>
      <c r="H78" s="258">
        <f>September!AH20</f>
        <v>0</v>
      </c>
      <c r="I78" s="258">
        <f>September!AH121</f>
        <v>0</v>
      </c>
      <c r="J78" s="258">
        <f>September!AH22</f>
        <v>0</v>
      </c>
      <c r="K78" s="258">
        <f>September!AH23</f>
        <v>0</v>
      </c>
      <c r="L78" s="258">
        <f>September!AH24</f>
        <v>0</v>
      </c>
      <c r="M78" s="258">
        <f>September!AH25</f>
        <v>0</v>
      </c>
      <c r="N78" s="258">
        <f>September!AH26</f>
        <v>0</v>
      </c>
      <c r="O78" s="258">
        <f>September!AH27</f>
        <v>0</v>
      </c>
      <c r="P78" s="258">
        <f>September!AH28</f>
        <v>0</v>
      </c>
      <c r="Q78" s="291">
        <f>September!AH29</f>
        <v>0</v>
      </c>
      <c r="R78" s="165">
        <f t="shared" si="14"/>
        <v>0</v>
      </c>
    </row>
    <row r="79" spans="2:18" x14ac:dyDescent="0.25">
      <c r="B79" s="150" t="s">
        <v>93</v>
      </c>
      <c r="C79" s="164">
        <f>October!AH15</f>
        <v>0</v>
      </c>
      <c r="D79" s="164">
        <f>October!AH16</f>
        <v>0</v>
      </c>
      <c r="E79" s="164">
        <f>October!AH17</f>
        <v>0</v>
      </c>
      <c r="F79" s="258">
        <f>October!AH18</f>
        <v>0</v>
      </c>
      <c r="G79" s="258">
        <f>October!AH19</f>
        <v>0</v>
      </c>
      <c r="H79" s="258">
        <f>October!AH20</f>
        <v>0</v>
      </c>
      <c r="I79" s="258">
        <f>October!AH21</f>
        <v>0</v>
      </c>
      <c r="J79" s="258">
        <f>October!AH22</f>
        <v>0</v>
      </c>
      <c r="K79" s="258">
        <f>October!AH23</f>
        <v>0</v>
      </c>
      <c r="L79" s="258">
        <f>October!AH24</f>
        <v>0</v>
      </c>
      <c r="M79" s="258">
        <f>October!AH25</f>
        <v>0</v>
      </c>
      <c r="N79" s="258">
        <f>October!AH26</f>
        <v>0</v>
      </c>
      <c r="O79" s="258">
        <f>October!AH27</f>
        <v>0</v>
      </c>
      <c r="P79" s="258">
        <f>October!AH28</f>
        <v>0</v>
      </c>
      <c r="Q79" s="291">
        <f>October!AH29</f>
        <v>0</v>
      </c>
      <c r="R79" s="165">
        <f t="shared" si="14"/>
        <v>0</v>
      </c>
    </row>
    <row r="80" spans="2:18" x14ac:dyDescent="0.25">
      <c r="B80" s="150" t="s">
        <v>94</v>
      </c>
      <c r="C80" s="164">
        <f>November!AH15</f>
        <v>0</v>
      </c>
      <c r="D80" s="164">
        <f>November!AH16</f>
        <v>0</v>
      </c>
      <c r="E80" s="164">
        <f>November!AH17</f>
        <v>0</v>
      </c>
      <c r="F80" s="258">
        <f>November!AH18</f>
        <v>0</v>
      </c>
      <c r="G80" s="258">
        <f>November!AH19</f>
        <v>0</v>
      </c>
      <c r="H80" s="258">
        <f>November!AH20</f>
        <v>0</v>
      </c>
      <c r="I80" s="258">
        <f>November!AH21</f>
        <v>0</v>
      </c>
      <c r="J80" s="258">
        <f>November!AH22</f>
        <v>0</v>
      </c>
      <c r="K80" s="258">
        <f>November!AH23</f>
        <v>0</v>
      </c>
      <c r="L80" s="258">
        <f>November!AH24</f>
        <v>0</v>
      </c>
      <c r="M80" s="258">
        <f>November!AH25</f>
        <v>0</v>
      </c>
      <c r="N80" s="258">
        <f>November!AH26</f>
        <v>0</v>
      </c>
      <c r="O80" s="258">
        <f>November!AH27</f>
        <v>0</v>
      </c>
      <c r="P80" s="258">
        <f>November!AH28</f>
        <v>0</v>
      </c>
      <c r="Q80" s="291">
        <f>November!AH29</f>
        <v>0</v>
      </c>
      <c r="R80" s="165">
        <f t="shared" si="14"/>
        <v>0</v>
      </c>
    </row>
    <row r="81" spans="2:20" x14ac:dyDescent="0.25">
      <c r="B81" s="150" t="s">
        <v>95</v>
      </c>
      <c r="C81" s="164">
        <f>December!AH15</f>
        <v>0</v>
      </c>
      <c r="D81" s="164">
        <f>December!AH16</f>
        <v>0</v>
      </c>
      <c r="E81" s="164">
        <f>December!AH17</f>
        <v>0</v>
      </c>
      <c r="F81" s="258">
        <f>December!AH18</f>
        <v>0</v>
      </c>
      <c r="G81" s="258">
        <f>December!AH19</f>
        <v>0</v>
      </c>
      <c r="H81" s="258">
        <f>December!AH20</f>
        <v>0</v>
      </c>
      <c r="I81" s="258">
        <f>December!AH21</f>
        <v>0</v>
      </c>
      <c r="J81" s="258">
        <f>December!AH22</f>
        <v>0</v>
      </c>
      <c r="K81" s="258">
        <f>December!AH23</f>
        <v>0</v>
      </c>
      <c r="L81" s="258">
        <f>December!AH24</f>
        <v>0</v>
      </c>
      <c r="M81" s="258">
        <f>December!AH25</f>
        <v>0</v>
      </c>
      <c r="N81" s="258">
        <f>December!AH26</f>
        <v>0</v>
      </c>
      <c r="O81" s="258">
        <f>December!AH27</f>
        <v>0</v>
      </c>
      <c r="P81" s="258">
        <f>December!AH28</f>
        <v>0</v>
      </c>
      <c r="Q81" s="291">
        <f>December!AH29</f>
        <v>0</v>
      </c>
      <c r="R81" s="165">
        <f t="shared" si="14"/>
        <v>0</v>
      </c>
    </row>
    <row r="82" spans="2:20" x14ac:dyDescent="0.25">
      <c r="B82" s="287" t="s">
        <v>166</v>
      </c>
      <c r="C82" s="164">
        <f t="shared" ref="C82:Q82" si="15">SUM(C70:C81)</f>
        <v>0</v>
      </c>
      <c r="D82" s="164">
        <f t="shared" si="15"/>
        <v>0</v>
      </c>
      <c r="E82" s="164">
        <f t="shared" si="15"/>
        <v>0</v>
      </c>
      <c r="F82" s="164">
        <f t="shared" si="15"/>
        <v>0</v>
      </c>
      <c r="G82" s="164">
        <f t="shared" si="15"/>
        <v>0</v>
      </c>
      <c r="H82" s="164">
        <f t="shared" si="15"/>
        <v>0</v>
      </c>
      <c r="I82" s="164">
        <f t="shared" si="15"/>
        <v>0</v>
      </c>
      <c r="J82" s="164">
        <f t="shared" si="15"/>
        <v>0</v>
      </c>
      <c r="K82" s="164">
        <f t="shared" si="15"/>
        <v>0</v>
      </c>
      <c r="L82" s="164">
        <f t="shared" si="15"/>
        <v>0</v>
      </c>
      <c r="M82" s="164">
        <f t="shared" si="15"/>
        <v>0</v>
      </c>
      <c r="N82" s="164">
        <f t="shared" si="15"/>
        <v>0</v>
      </c>
      <c r="O82" s="164">
        <f t="shared" si="15"/>
        <v>0</v>
      </c>
      <c r="P82" s="164">
        <f t="shared" si="15"/>
        <v>0</v>
      </c>
      <c r="Q82" s="290">
        <f t="shared" si="15"/>
        <v>0</v>
      </c>
      <c r="R82" s="165">
        <f t="shared" si="14"/>
        <v>0</v>
      </c>
    </row>
    <row r="83" spans="2:20" x14ac:dyDescent="0.25">
      <c r="B83" s="150" t="s">
        <v>141</v>
      </c>
      <c r="C83" s="258" t="e">
        <f t="shared" ref="C83:Q83" si="16">C82/$J$6/$E$11</f>
        <v>#DIV/0!</v>
      </c>
      <c r="D83" s="258" t="e">
        <f t="shared" si="16"/>
        <v>#DIV/0!</v>
      </c>
      <c r="E83" s="258" t="e">
        <f t="shared" si="16"/>
        <v>#DIV/0!</v>
      </c>
      <c r="F83" s="258" t="e">
        <f t="shared" si="16"/>
        <v>#DIV/0!</v>
      </c>
      <c r="G83" s="258" t="e">
        <f t="shared" si="16"/>
        <v>#DIV/0!</v>
      </c>
      <c r="H83" s="258" t="e">
        <f t="shared" si="16"/>
        <v>#DIV/0!</v>
      </c>
      <c r="I83" s="258" t="e">
        <f t="shared" si="16"/>
        <v>#DIV/0!</v>
      </c>
      <c r="J83" s="258" t="e">
        <f t="shared" si="16"/>
        <v>#DIV/0!</v>
      </c>
      <c r="K83" s="258" t="e">
        <f t="shared" si="16"/>
        <v>#DIV/0!</v>
      </c>
      <c r="L83" s="258" t="e">
        <f t="shared" si="16"/>
        <v>#DIV/0!</v>
      </c>
      <c r="M83" s="258" t="e">
        <f t="shared" si="16"/>
        <v>#DIV/0!</v>
      </c>
      <c r="N83" s="258" t="e">
        <f t="shared" si="16"/>
        <v>#DIV/0!</v>
      </c>
      <c r="O83" s="258" t="e">
        <f t="shared" si="16"/>
        <v>#DIV/0!</v>
      </c>
      <c r="P83" s="258" t="e">
        <f t="shared" si="16"/>
        <v>#DIV/0!</v>
      </c>
      <c r="Q83" s="258" t="e">
        <f t="shared" si="16"/>
        <v>#DIV/0!</v>
      </c>
      <c r="R83" s="165" t="e">
        <f t="shared" si="14"/>
        <v>#DIV/0!</v>
      </c>
    </row>
    <row r="84" spans="2:20" x14ac:dyDescent="0.25">
      <c r="B84" s="149"/>
      <c r="C84" s="173"/>
      <c r="D84" s="173"/>
      <c r="E84" s="173"/>
      <c r="F84" s="173"/>
      <c r="G84" s="173"/>
      <c r="H84" s="173"/>
      <c r="I84" s="173"/>
      <c r="J84" s="173"/>
      <c r="K84" s="173"/>
      <c r="L84" s="173"/>
      <c r="M84" s="173"/>
      <c r="N84" s="173"/>
      <c r="O84" s="173"/>
      <c r="P84" s="300"/>
      <c r="Q84" s="300"/>
      <c r="R84" s="141"/>
    </row>
    <row r="85" spans="2:20" x14ac:dyDescent="0.25">
      <c r="B85" s="149"/>
      <c r="C85" s="173"/>
      <c r="D85" s="173"/>
      <c r="E85" s="173"/>
      <c r="F85" s="173"/>
      <c r="G85" s="173"/>
      <c r="H85" s="173"/>
      <c r="I85" s="173"/>
      <c r="J85" s="173"/>
      <c r="K85" s="173"/>
      <c r="L85" s="173"/>
      <c r="M85" s="173"/>
      <c r="N85" s="173"/>
      <c r="O85" s="173"/>
      <c r="P85" s="173"/>
      <c r="Q85" s="173"/>
      <c r="R85" s="141"/>
    </row>
    <row r="86" spans="2:20" ht="18.75" x14ac:dyDescent="0.3">
      <c r="B86" s="162" t="s">
        <v>165</v>
      </c>
      <c r="C86" s="186"/>
      <c r="D86" s="173"/>
      <c r="E86" s="173"/>
      <c r="F86" s="173"/>
      <c r="G86" s="173"/>
      <c r="H86" s="173"/>
      <c r="I86" s="173"/>
      <c r="J86" s="173"/>
      <c r="K86" s="173"/>
      <c r="L86" s="173"/>
      <c r="M86" s="173"/>
      <c r="N86" s="173"/>
      <c r="O86" s="173"/>
      <c r="P86" s="297"/>
      <c r="Q86" s="297"/>
      <c r="R86" s="141"/>
    </row>
    <row r="87" spans="2:20" x14ac:dyDescent="0.25">
      <c r="B87" s="188"/>
      <c r="C87" s="209" t="str">
        <f>'Start Data'!A38</f>
        <v>WP 1</v>
      </c>
      <c r="D87" s="209" t="str">
        <f>'Start Data'!A39</f>
        <v>WP 2</v>
      </c>
      <c r="E87" s="209" t="str">
        <f>'Start Data'!A40</f>
        <v>WP 3</v>
      </c>
      <c r="F87" s="209" t="str">
        <f>'Start Data'!A41</f>
        <v>WP 4</v>
      </c>
      <c r="G87" s="209" t="str">
        <f>'Start Data'!A42</f>
        <v>WP 5</v>
      </c>
      <c r="H87" s="209" t="str">
        <f>'Start Data'!A43</f>
        <v>WP 6</v>
      </c>
      <c r="I87" s="209" t="str">
        <f>'Start Data'!A44</f>
        <v>WP 7</v>
      </c>
      <c r="J87" s="209" t="str">
        <f>'Start Data'!A45</f>
        <v>WP 8</v>
      </c>
      <c r="K87" s="209" t="str">
        <f>'Start Data'!A46</f>
        <v>WP 9</v>
      </c>
      <c r="L87" s="209" t="str">
        <f>'Start Data'!A47</f>
        <v>WP 10</v>
      </c>
      <c r="M87" s="209" t="str">
        <f>'Start Data'!A48</f>
        <v>WP 11</v>
      </c>
      <c r="N87" s="209" t="str">
        <f>'Start Data'!A49</f>
        <v>WP 12</v>
      </c>
      <c r="O87" s="209" t="str">
        <f>'Start Data'!A50</f>
        <v>WP 13</v>
      </c>
      <c r="P87" s="209" t="str">
        <f>'Start Data'!A51</f>
        <v>WP 14</v>
      </c>
      <c r="Q87" s="301" t="str">
        <f>'Start Data'!A52</f>
        <v>WP 15</v>
      </c>
      <c r="R87" s="302" t="s">
        <v>102</v>
      </c>
      <c r="S87" s="173"/>
      <c r="T87" s="173"/>
    </row>
    <row r="88" spans="2:20" x14ac:dyDescent="0.25">
      <c r="B88" s="150" t="s">
        <v>32</v>
      </c>
      <c r="C88" s="163" t="e">
        <f>January!AI15</f>
        <v>#DIV/0!</v>
      </c>
      <c r="D88" s="278" t="e">
        <f>January!AI16</f>
        <v>#DIV/0!</v>
      </c>
      <c r="E88" s="278" t="e">
        <f>January!AI17</f>
        <v>#DIV/0!</v>
      </c>
      <c r="F88" s="278" t="e">
        <f>January!AI18</f>
        <v>#DIV/0!</v>
      </c>
      <c r="G88" s="278" t="e">
        <f>January!AI19</f>
        <v>#DIV/0!</v>
      </c>
      <c r="H88" s="278" t="e">
        <f>January!AI20</f>
        <v>#DIV/0!</v>
      </c>
      <c r="I88" s="278" t="e">
        <f>January!AI21</f>
        <v>#DIV/0!</v>
      </c>
      <c r="J88" s="278" t="e">
        <f>January!AI22</f>
        <v>#DIV/0!</v>
      </c>
      <c r="K88" s="278" t="e">
        <f>January!AI23</f>
        <v>#DIV/0!</v>
      </c>
      <c r="L88" s="278" t="e">
        <f>January!AI24</f>
        <v>#DIV/0!</v>
      </c>
      <c r="M88" s="278" t="e">
        <f>January!AI25</f>
        <v>#DIV/0!</v>
      </c>
      <c r="N88" s="278" t="e">
        <f>January!AI26</f>
        <v>#DIV/0!</v>
      </c>
      <c r="O88" s="278" t="e">
        <f>January!AI27</f>
        <v>#DIV/0!</v>
      </c>
      <c r="P88" s="278" t="e">
        <f>January!AI28</f>
        <v>#DIV/0!</v>
      </c>
      <c r="Q88" s="292" t="e">
        <f>January!AI29</f>
        <v>#DIV/0!</v>
      </c>
      <c r="R88" s="165" t="e">
        <f>SUM(D88:Q88)</f>
        <v>#DIV/0!</v>
      </c>
      <c r="S88" s="184"/>
      <c r="T88" s="173"/>
    </row>
    <row r="89" spans="2:20" x14ac:dyDescent="0.25">
      <c r="B89" s="150" t="s">
        <v>86</v>
      </c>
      <c r="C89" s="164" t="e">
        <f>February!AI15</f>
        <v>#DIV/0!</v>
      </c>
      <c r="D89" s="278" t="e">
        <f>February!AI16</f>
        <v>#DIV/0!</v>
      </c>
      <c r="E89" s="258" t="e">
        <f>February!AI17</f>
        <v>#DIV/0!</v>
      </c>
      <c r="F89" s="258" t="e">
        <f>February!AI18</f>
        <v>#DIV/0!</v>
      </c>
      <c r="G89" s="258" t="e">
        <f>February!AI19</f>
        <v>#DIV/0!</v>
      </c>
      <c r="H89" s="258" t="e">
        <f>February!AI20</f>
        <v>#DIV/0!</v>
      </c>
      <c r="I89" s="258" t="e">
        <f>February!AI21</f>
        <v>#DIV/0!</v>
      </c>
      <c r="J89" s="258" t="e">
        <f>February!AI22</f>
        <v>#DIV/0!</v>
      </c>
      <c r="K89" s="258" t="e">
        <f>February!AI23</f>
        <v>#DIV/0!</v>
      </c>
      <c r="L89" s="258" t="e">
        <f>February!AI24</f>
        <v>#DIV/0!</v>
      </c>
      <c r="M89" s="258" t="e">
        <f>February!AI25</f>
        <v>#DIV/0!</v>
      </c>
      <c r="N89" s="258" t="e">
        <f>February!AI26</f>
        <v>#DIV/0!</v>
      </c>
      <c r="O89" s="258" t="e">
        <f>February!AI27</f>
        <v>#DIV/0!</v>
      </c>
      <c r="P89" s="258" t="e">
        <f>February!AI28</f>
        <v>#DIV/0!</v>
      </c>
      <c r="Q89" s="291" t="e">
        <f>February!AI29</f>
        <v>#DIV/0!</v>
      </c>
      <c r="R89" s="165" t="e">
        <f t="shared" ref="R89:R99" si="17">SUM(D89:Q89)</f>
        <v>#DIV/0!</v>
      </c>
      <c r="S89" s="184"/>
      <c r="T89" s="173"/>
    </row>
    <row r="90" spans="2:20" x14ac:dyDescent="0.25">
      <c r="B90" s="150" t="s">
        <v>89</v>
      </c>
      <c r="C90" s="164" t="e">
        <f>March!AI15</f>
        <v>#DIV/0!</v>
      </c>
      <c r="D90" s="278" t="e">
        <f>March!AI16</f>
        <v>#DIV/0!</v>
      </c>
      <c r="E90" s="278" t="e">
        <f>March!AI17</f>
        <v>#DIV/0!</v>
      </c>
      <c r="F90" s="278" t="e">
        <f>March!AI18</f>
        <v>#DIV/0!</v>
      </c>
      <c r="G90" s="278" t="e">
        <f>March!AI19</f>
        <v>#DIV/0!</v>
      </c>
      <c r="H90" s="278" t="e">
        <f>March!AI20</f>
        <v>#DIV/0!</v>
      </c>
      <c r="I90" s="278" t="e">
        <f>March!AI21</f>
        <v>#DIV/0!</v>
      </c>
      <c r="J90" s="278" t="e">
        <f>March!AI22</f>
        <v>#DIV/0!</v>
      </c>
      <c r="K90" s="278" t="e">
        <f>March!AI23</f>
        <v>#DIV/0!</v>
      </c>
      <c r="L90" s="278" t="e">
        <f>March!AI24</f>
        <v>#DIV/0!</v>
      </c>
      <c r="M90" s="278" t="e">
        <f>March!AI25</f>
        <v>#DIV/0!</v>
      </c>
      <c r="N90" s="278" t="e">
        <f>March!AI26</f>
        <v>#DIV/0!</v>
      </c>
      <c r="O90" s="278" t="e">
        <f>March!AI27</f>
        <v>#DIV/0!</v>
      </c>
      <c r="P90" s="278" t="e">
        <f>March!AI28</f>
        <v>#DIV/0!</v>
      </c>
      <c r="Q90" s="292" t="e">
        <f>March!AI29</f>
        <v>#DIV/0!</v>
      </c>
      <c r="R90" s="165" t="e">
        <f t="shared" si="17"/>
        <v>#DIV/0!</v>
      </c>
      <c r="S90" s="184"/>
      <c r="T90" s="173"/>
    </row>
    <row r="91" spans="2:20" x14ac:dyDescent="0.25">
      <c r="B91" s="150" t="s">
        <v>90</v>
      </c>
      <c r="C91" s="164" t="e">
        <f>April!AI15</f>
        <v>#DIV/0!</v>
      </c>
      <c r="D91" s="278" t="e">
        <f>April!AI16</f>
        <v>#DIV/0!</v>
      </c>
      <c r="E91" s="258" t="e">
        <f>April!AI17</f>
        <v>#DIV/0!</v>
      </c>
      <c r="F91" s="258" t="e">
        <f>April!AI18</f>
        <v>#DIV/0!</v>
      </c>
      <c r="G91" s="258" t="e">
        <f>April!AI19</f>
        <v>#DIV/0!</v>
      </c>
      <c r="H91" s="258" t="e">
        <f>April!AI20</f>
        <v>#DIV/0!</v>
      </c>
      <c r="I91" s="258" t="e">
        <f>April!AI21</f>
        <v>#DIV/0!</v>
      </c>
      <c r="J91" s="258" t="e">
        <f>April!AI22</f>
        <v>#DIV/0!</v>
      </c>
      <c r="K91" s="258" t="e">
        <f>April!AI23</f>
        <v>#DIV/0!</v>
      </c>
      <c r="L91" s="258" t="e">
        <f>April!AI24</f>
        <v>#DIV/0!</v>
      </c>
      <c r="M91" s="258" t="e">
        <f>April!AI25</f>
        <v>#DIV/0!</v>
      </c>
      <c r="N91" s="258" t="e">
        <f>April!AI26</f>
        <v>#DIV/0!</v>
      </c>
      <c r="O91" s="258" t="e">
        <f>April!AI27</f>
        <v>#DIV/0!</v>
      </c>
      <c r="P91" s="258" t="e">
        <f>April!AI28</f>
        <v>#DIV/0!</v>
      </c>
      <c r="Q91" s="291" t="e">
        <f>April!AI29</f>
        <v>#DIV/0!</v>
      </c>
      <c r="R91" s="165" t="e">
        <f t="shared" si="17"/>
        <v>#DIV/0!</v>
      </c>
      <c r="S91" s="184"/>
      <c r="T91" s="173"/>
    </row>
    <row r="92" spans="2:20" x14ac:dyDescent="0.25">
      <c r="B92" s="150" t="s">
        <v>91</v>
      </c>
      <c r="C92" s="163" t="e">
        <f>May!AI15</f>
        <v>#DIV/0!</v>
      </c>
      <c r="D92" s="278" t="e">
        <f>May!AI16</f>
        <v>#DIV/0!</v>
      </c>
      <c r="E92" s="278" t="e">
        <f>May!AI17</f>
        <v>#DIV/0!</v>
      </c>
      <c r="F92" s="278" t="e">
        <f>May!AI18</f>
        <v>#DIV/0!</v>
      </c>
      <c r="G92" s="278" t="e">
        <f>May!AI19</f>
        <v>#DIV/0!</v>
      </c>
      <c r="H92" s="278" t="e">
        <f>May!AI20</f>
        <v>#DIV/0!</v>
      </c>
      <c r="I92" s="278" t="e">
        <f>May!AI21</f>
        <v>#DIV/0!</v>
      </c>
      <c r="J92" s="278" t="e">
        <f>May!AI22</f>
        <v>#DIV/0!</v>
      </c>
      <c r="K92" s="278" t="e">
        <f>May!AI23</f>
        <v>#DIV/0!</v>
      </c>
      <c r="L92" s="278" t="e">
        <f>May!AI24</f>
        <v>#DIV/0!</v>
      </c>
      <c r="M92" s="278" t="e">
        <f>May!AI25</f>
        <v>#DIV/0!</v>
      </c>
      <c r="N92" s="278" t="e">
        <f>May!AI26</f>
        <v>#DIV/0!</v>
      </c>
      <c r="O92" s="278" t="e">
        <f>May!AI27</f>
        <v>#DIV/0!</v>
      </c>
      <c r="P92" s="278" t="e">
        <f>May!AI28</f>
        <v>#DIV/0!</v>
      </c>
      <c r="Q92" s="292" t="e">
        <f>May!AI29</f>
        <v>#DIV/0!</v>
      </c>
      <c r="R92" s="165" t="e">
        <f t="shared" si="17"/>
        <v>#DIV/0!</v>
      </c>
      <c r="S92" s="184"/>
      <c r="T92" s="173"/>
    </row>
    <row r="93" spans="2:20" x14ac:dyDescent="0.25">
      <c r="B93" s="150" t="s">
        <v>100</v>
      </c>
      <c r="C93" s="164" t="e">
        <f>June!AI15</f>
        <v>#DIV/0!</v>
      </c>
      <c r="D93" s="278" t="e">
        <f>June!AI16</f>
        <v>#DIV/0!</v>
      </c>
      <c r="E93" s="258" t="e">
        <f>June!AI17</f>
        <v>#DIV/0!</v>
      </c>
      <c r="F93" s="258" t="e">
        <f>June!AI18</f>
        <v>#DIV/0!</v>
      </c>
      <c r="G93" s="258" t="e">
        <f>June!AI19</f>
        <v>#DIV/0!</v>
      </c>
      <c r="H93" s="258" t="e">
        <f>June!AI20</f>
        <v>#DIV/0!</v>
      </c>
      <c r="I93" s="258" t="e">
        <f>June!AI21</f>
        <v>#DIV/0!</v>
      </c>
      <c r="J93" s="258" t="e">
        <f>June!AI22</f>
        <v>#DIV/0!</v>
      </c>
      <c r="K93" s="258" t="e">
        <f>June!AI23</f>
        <v>#DIV/0!</v>
      </c>
      <c r="L93" s="258" t="e">
        <f>June!AI24</f>
        <v>#DIV/0!</v>
      </c>
      <c r="M93" s="258" t="e">
        <f>June!AI25</f>
        <v>#DIV/0!</v>
      </c>
      <c r="N93" s="258" t="e">
        <f>June!AI26</f>
        <v>#DIV/0!</v>
      </c>
      <c r="O93" s="258" t="e">
        <f>June!AI27</f>
        <v>#DIV/0!</v>
      </c>
      <c r="P93" s="258" t="e">
        <f>June!AI28</f>
        <v>#DIV/0!</v>
      </c>
      <c r="Q93" s="291" t="e">
        <f>June!AI29</f>
        <v>#DIV/0!</v>
      </c>
      <c r="R93" s="165" t="e">
        <f t="shared" si="17"/>
        <v>#DIV/0!</v>
      </c>
      <c r="S93" s="184"/>
      <c r="T93" s="173"/>
    </row>
    <row r="94" spans="2:20" x14ac:dyDescent="0.25">
      <c r="B94" s="150" t="s">
        <v>87</v>
      </c>
      <c r="C94" s="164" t="e">
        <f>July!AI15</f>
        <v>#DIV/0!</v>
      </c>
      <c r="D94" s="278" t="e">
        <f>July!AI16</f>
        <v>#DIV/0!</v>
      </c>
      <c r="E94" s="258" t="e">
        <f>July!AI17</f>
        <v>#DIV/0!</v>
      </c>
      <c r="F94" s="258" t="e">
        <f>July!AI18</f>
        <v>#DIV/0!</v>
      </c>
      <c r="G94" s="258" t="e">
        <f>July!AI19</f>
        <v>#DIV/0!</v>
      </c>
      <c r="H94" s="258" t="e">
        <f>July!AI20</f>
        <v>#DIV/0!</v>
      </c>
      <c r="I94" s="258" t="e">
        <f>July!AI21</f>
        <v>#DIV/0!</v>
      </c>
      <c r="J94" s="258" t="e">
        <f>July!AI22</f>
        <v>#DIV/0!</v>
      </c>
      <c r="K94" s="258" t="e">
        <f>July!AI23</f>
        <v>#DIV/0!</v>
      </c>
      <c r="L94" s="258" t="e">
        <f>July!AI24</f>
        <v>#DIV/0!</v>
      </c>
      <c r="M94" s="258" t="e">
        <f>July!AI25</f>
        <v>#DIV/0!</v>
      </c>
      <c r="N94" s="258" t="e">
        <f>July!AI26</f>
        <v>#DIV/0!</v>
      </c>
      <c r="O94" s="258" t="e">
        <f>July!AI27</f>
        <v>#DIV/0!</v>
      </c>
      <c r="P94" s="258" t="e">
        <f>July!AI28</f>
        <v>#DIV/0!</v>
      </c>
      <c r="Q94" s="291" t="e">
        <f>July!AI29</f>
        <v>#DIV/0!</v>
      </c>
      <c r="R94" s="165" t="e">
        <f t="shared" si="17"/>
        <v>#DIV/0!</v>
      </c>
      <c r="S94" s="184"/>
      <c r="T94" s="173"/>
    </row>
    <row r="95" spans="2:20" x14ac:dyDescent="0.25">
      <c r="B95" s="150" t="s">
        <v>88</v>
      </c>
      <c r="C95" s="164" t="e">
        <f>August!AI15</f>
        <v>#DIV/0!</v>
      </c>
      <c r="D95" s="278" t="e">
        <f>August!AI16</f>
        <v>#DIV/0!</v>
      </c>
      <c r="E95" s="258" t="e">
        <f>August!AI17</f>
        <v>#DIV/0!</v>
      </c>
      <c r="F95" s="258" t="e">
        <f>August!AI18</f>
        <v>#DIV/0!</v>
      </c>
      <c r="G95" s="258" t="e">
        <f>August!AI19</f>
        <v>#DIV/0!</v>
      </c>
      <c r="H95" s="258" t="e">
        <f>August!AI20</f>
        <v>#DIV/0!</v>
      </c>
      <c r="I95" s="258" t="e">
        <f>August!AI21</f>
        <v>#DIV/0!</v>
      </c>
      <c r="J95" s="258" t="e">
        <f>August!AI22</f>
        <v>#DIV/0!</v>
      </c>
      <c r="K95" s="258" t="e">
        <f>August!AI23</f>
        <v>#DIV/0!</v>
      </c>
      <c r="L95" s="258" t="e">
        <f>August!AI24</f>
        <v>#DIV/0!</v>
      </c>
      <c r="M95" s="258" t="e">
        <f>August!AI25</f>
        <v>#DIV/0!</v>
      </c>
      <c r="N95" s="258" t="e">
        <f>August!AI26</f>
        <v>#DIV/0!</v>
      </c>
      <c r="O95" s="258" t="e">
        <f>August!AI27</f>
        <v>#DIV/0!</v>
      </c>
      <c r="P95" s="258" t="e">
        <f>August!AI28</f>
        <v>#DIV/0!</v>
      </c>
      <c r="Q95" s="291" t="e">
        <f>August!AI29</f>
        <v>#DIV/0!</v>
      </c>
      <c r="R95" s="165" t="e">
        <f t="shared" si="17"/>
        <v>#DIV/0!</v>
      </c>
      <c r="S95" s="184"/>
      <c r="T95" s="173"/>
    </row>
    <row r="96" spans="2:20" x14ac:dyDescent="0.25">
      <c r="B96" s="150" t="s">
        <v>92</v>
      </c>
      <c r="C96" s="163" t="e">
        <f>September!AI15</f>
        <v>#DIV/0!</v>
      </c>
      <c r="D96" s="278" t="e">
        <f>September!AI16</f>
        <v>#DIV/0!</v>
      </c>
      <c r="E96" s="278" t="e">
        <f>September!AI17</f>
        <v>#DIV/0!</v>
      </c>
      <c r="F96" s="278" t="e">
        <f>September!AI18</f>
        <v>#DIV/0!</v>
      </c>
      <c r="G96" s="278" t="e">
        <f>September!AI19</f>
        <v>#DIV/0!</v>
      </c>
      <c r="H96" s="278" t="e">
        <f>September!AI20</f>
        <v>#DIV/0!</v>
      </c>
      <c r="I96" s="278" t="e">
        <f>September!AI21</f>
        <v>#DIV/0!</v>
      </c>
      <c r="J96" s="278" t="e">
        <f>September!AI22</f>
        <v>#DIV/0!</v>
      </c>
      <c r="K96" s="278" t="e">
        <f>September!AI23</f>
        <v>#DIV/0!</v>
      </c>
      <c r="L96" s="278" t="e">
        <f>September!AI24</f>
        <v>#DIV/0!</v>
      </c>
      <c r="M96" s="278" t="e">
        <f>September!AI25</f>
        <v>#DIV/0!</v>
      </c>
      <c r="N96" s="278" t="e">
        <f>September!AI26</f>
        <v>#DIV/0!</v>
      </c>
      <c r="O96" s="278" t="e">
        <f>September!AI27</f>
        <v>#DIV/0!</v>
      </c>
      <c r="P96" s="278" t="e">
        <f>September!AI28</f>
        <v>#DIV/0!</v>
      </c>
      <c r="Q96" s="292" t="e">
        <f>September!AI29</f>
        <v>#DIV/0!</v>
      </c>
      <c r="R96" s="165" t="e">
        <f t="shared" si="17"/>
        <v>#DIV/0!</v>
      </c>
      <c r="S96" s="184"/>
      <c r="T96" s="173"/>
    </row>
    <row r="97" spans="2:20" x14ac:dyDescent="0.25">
      <c r="B97" s="150" t="s">
        <v>93</v>
      </c>
      <c r="C97" s="164" t="e">
        <f>October!AI15</f>
        <v>#DIV/0!</v>
      </c>
      <c r="D97" s="278" t="e">
        <f>October!AI16</f>
        <v>#DIV/0!</v>
      </c>
      <c r="E97" s="278" t="e">
        <f>October!AI17</f>
        <v>#DIV/0!</v>
      </c>
      <c r="F97" s="278" t="e">
        <f>October!AI18</f>
        <v>#DIV/0!</v>
      </c>
      <c r="G97" s="278" t="e">
        <f>October!AI19</f>
        <v>#DIV/0!</v>
      </c>
      <c r="H97" s="278" t="e">
        <f>October!AI20</f>
        <v>#DIV/0!</v>
      </c>
      <c r="I97" s="278" t="e">
        <f>October!AI21</f>
        <v>#DIV/0!</v>
      </c>
      <c r="J97" s="278" t="e">
        <f>October!AI22</f>
        <v>#DIV/0!</v>
      </c>
      <c r="K97" s="258" t="e">
        <f>October!AI23</f>
        <v>#DIV/0!</v>
      </c>
      <c r="L97" s="258" t="e">
        <f>October!AI24</f>
        <v>#DIV/0!</v>
      </c>
      <c r="M97" s="258" t="e">
        <f>October!AI25</f>
        <v>#DIV/0!</v>
      </c>
      <c r="N97" s="258" t="e">
        <f>October!AI26</f>
        <v>#DIV/0!</v>
      </c>
      <c r="O97" s="258" t="e">
        <f>October!AI27</f>
        <v>#DIV/0!</v>
      </c>
      <c r="P97" s="258" t="e">
        <f>October!AI28</f>
        <v>#DIV/0!</v>
      </c>
      <c r="Q97" s="291" t="e">
        <f>October!AI29</f>
        <v>#DIV/0!</v>
      </c>
      <c r="R97" s="165" t="e">
        <f t="shared" si="17"/>
        <v>#DIV/0!</v>
      </c>
      <c r="S97" s="184"/>
      <c r="T97" s="173"/>
    </row>
    <row r="98" spans="2:20" x14ac:dyDescent="0.25">
      <c r="B98" s="150" t="s">
        <v>94</v>
      </c>
      <c r="C98" s="164" t="e">
        <f>November!AI15</f>
        <v>#DIV/0!</v>
      </c>
      <c r="D98" s="278" t="e">
        <f>November!AI16</f>
        <v>#DIV/0!</v>
      </c>
      <c r="E98" s="278" t="e">
        <f>November!AI17</f>
        <v>#DIV/0!</v>
      </c>
      <c r="F98" s="278" t="e">
        <f>November!AI18</f>
        <v>#DIV/0!</v>
      </c>
      <c r="G98" s="278" t="e">
        <f>November!AI19</f>
        <v>#DIV/0!</v>
      </c>
      <c r="H98" s="278" t="e">
        <f>November!AI20</f>
        <v>#DIV/0!</v>
      </c>
      <c r="I98" s="278" t="e">
        <f>November!AI21</f>
        <v>#DIV/0!</v>
      </c>
      <c r="J98" s="278" t="e">
        <f>November!AI22</f>
        <v>#DIV/0!</v>
      </c>
      <c r="K98" s="258" t="e">
        <f>November!AI23</f>
        <v>#DIV/0!</v>
      </c>
      <c r="L98" s="258" t="e">
        <f>November!AI24</f>
        <v>#DIV/0!</v>
      </c>
      <c r="M98" s="258" t="e">
        <f>November!AI25</f>
        <v>#DIV/0!</v>
      </c>
      <c r="N98" s="258" t="e">
        <f>November!AI26</f>
        <v>#DIV/0!</v>
      </c>
      <c r="O98" s="258" t="e">
        <f>November!AI27</f>
        <v>#DIV/0!</v>
      </c>
      <c r="P98" s="258" t="e">
        <f>November!AI28</f>
        <v>#DIV/0!</v>
      </c>
      <c r="Q98" s="291" t="e">
        <f>November!AI29</f>
        <v>#DIV/0!</v>
      </c>
      <c r="R98" s="165" t="e">
        <f t="shared" si="17"/>
        <v>#DIV/0!</v>
      </c>
      <c r="S98" s="184"/>
      <c r="T98" s="173"/>
    </row>
    <row r="99" spans="2:20" x14ac:dyDescent="0.25">
      <c r="B99" s="150" t="s">
        <v>95</v>
      </c>
      <c r="C99" s="164" t="e">
        <f>December!AI15</f>
        <v>#DIV/0!</v>
      </c>
      <c r="D99" s="278" t="e">
        <f>December!AI16</f>
        <v>#DIV/0!</v>
      </c>
      <c r="E99" s="278" t="e">
        <f>December!AI17</f>
        <v>#DIV/0!</v>
      </c>
      <c r="F99" s="278" t="e">
        <f>December!AI18</f>
        <v>#DIV/0!</v>
      </c>
      <c r="G99" s="278" t="e">
        <f>December!AI19</f>
        <v>#DIV/0!</v>
      </c>
      <c r="H99" s="278" t="e">
        <f>December!AI20</f>
        <v>#DIV/0!</v>
      </c>
      <c r="I99" s="278" t="e">
        <f>December!AI21</f>
        <v>#DIV/0!</v>
      </c>
      <c r="J99" s="278" t="e">
        <f>December!AI22</f>
        <v>#DIV/0!</v>
      </c>
      <c r="K99" s="258" t="e">
        <f>December!AI23</f>
        <v>#DIV/0!</v>
      </c>
      <c r="L99" s="258" t="e">
        <f>December!AI24</f>
        <v>#DIV/0!</v>
      </c>
      <c r="M99" s="258" t="e">
        <f>December!AI25</f>
        <v>#DIV/0!</v>
      </c>
      <c r="N99" s="258" t="e">
        <f>December!AI26</f>
        <v>#DIV/0!</v>
      </c>
      <c r="O99" s="258" t="e">
        <f>December!AI27</f>
        <v>#DIV/0!</v>
      </c>
      <c r="P99" s="258" t="e">
        <f>December!AI28</f>
        <v>#DIV/0!</v>
      </c>
      <c r="Q99" s="291" t="e">
        <f>December!AI29</f>
        <v>#DIV/0!</v>
      </c>
      <c r="R99" s="165" t="e">
        <f t="shared" si="17"/>
        <v>#DIV/0!</v>
      </c>
      <c r="S99" s="184"/>
      <c r="T99" s="173"/>
    </row>
    <row r="100" spans="2:20" x14ac:dyDescent="0.25">
      <c r="B100" s="287" t="s">
        <v>140</v>
      </c>
      <c r="C100" s="187" t="e">
        <f t="shared" ref="C100:Q100" si="18">SUM(C88:C99)</f>
        <v>#DIV/0!</v>
      </c>
      <c r="D100" s="187" t="e">
        <f t="shared" si="18"/>
        <v>#DIV/0!</v>
      </c>
      <c r="E100" s="187" t="e">
        <f t="shared" si="18"/>
        <v>#DIV/0!</v>
      </c>
      <c r="F100" s="187" t="e">
        <f t="shared" si="18"/>
        <v>#DIV/0!</v>
      </c>
      <c r="G100" s="187" t="e">
        <f t="shared" si="18"/>
        <v>#DIV/0!</v>
      </c>
      <c r="H100" s="187" t="e">
        <f t="shared" si="18"/>
        <v>#DIV/0!</v>
      </c>
      <c r="I100" s="187" t="e">
        <f t="shared" si="18"/>
        <v>#DIV/0!</v>
      </c>
      <c r="J100" s="187" t="e">
        <f t="shared" si="18"/>
        <v>#DIV/0!</v>
      </c>
      <c r="K100" s="187" t="e">
        <f t="shared" si="18"/>
        <v>#DIV/0!</v>
      </c>
      <c r="L100" s="187" t="e">
        <f t="shared" si="18"/>
        <v>#DIV/0!</v>
      </c>
      <c r="M100" s="187" t="e">
        <f t="shared" si="18"/>
        <v>#DIV/0!</v>
      </c>
      <c r="N100" s="187" t="e">
        <f t="shared" si="18"/>
        <v>#DIV/0!</v>
      </c>
      <c r="O100" s="187" t="e">
        <f t="shared" si="18"/>
        <v>#DIV/0!</v>
      </c>
      <c r="P100" s="166" t="e">
        <f t="shared" si="18"/>
        <v>#DIV/0!</v>
      </c>
      <c r="Q100" s="293" t="e">
        <f t="shared" si="18"/>
        <v>#DIV/0!</v>
      </c>
      <c r="R100" s="165" t="e">
        <f>SUM(C100:Q100)</f>
        <v>#DIV/0!</v>
      </c>
      <c r="S100" s="279"/>
      <c r="T100" s="173"/>
    </row>
    <row r="101" spans="2:20" ht="15.75" thickBot="1" x14ac:dyDescent="0.3">
      <c r="B101" s="303" t="s">
        <v>141</v>
      </c>
      <c r="C101" s="295" t="e">
        <f t="shared" ref="C101:R101" si="19">C100/$E$11</f>
        <v>#DIV/0!</v>
      </c>
      <c r="D101" s="295" t="e">
        <f t="shared" si="19"/>
        <v>#DIV/0!</v>
      </c>
      <c r="E101" s="295" t="e">
        <f t="shared" si="19"/>
        <v>#DIV/0!</v>
      </c>
      <c r="F101" s="295" t="e">
        <f t="shared" si="19"/>
        <v>#DIV/0!</v>
      </c>
      <c r="G101" s="295" t="e">
        <f t="shared" si="19"/>
        <v>#DIV/0!</v>
      </c>
      <c r="H101" s="295" t="e">
        <f t="shared" si="19"/>
        <v>#DIV/0!</v>
      </c>
      <c r="I101" s="295" t="e">
        <f t="shared" si="19"/>
        <v>#DIV/0!</v>
      </c>
      <c r="J101" s="295" t="e">
        <f t="shared" si="19"/>
        <v>#DIV/0!</v>
      </c>
      <c r="K101" s="295" t="e">
        <f t="shared" si="19"/>
        <v>#DIV/0!</v>
      </c>
      <c r="L101" s="295" t="e">
        <f t="shared" si="19"/>
        <v>#DIV/0!</v>
      </c>
      <c r="M101" s="295" t="e">
        <f t="shared" si="19"/>
        <v>#DIV/0!</v>
      </c>
      <c r="N101" s="295" t="e">
        <f t="shared" si="19"/>
        <v>#DIV/0!</v>
      </c>
      <c r="O101" s="295" t="e">
        <f t="shared" si="19"/>
        <v>#DIV/0!</v>
      </c>
      <c r="P101" s="295" t="e">
        <f t="shared" si="19"/>
        <v>#DIV/0!</v>
      </c>
      <c r="Q101" s="295" t="e">
        <f t="shared" si="19"/>
        <v>#DIV/0!</v>
      </c>
      <c r="R101" s="288" t="e">
        <f t="shared" si="19"/>
        <v>#DIV/0!</v>
      </c>
      <c r="S101" s="279"/>
      <c r="T101" s="173"/>
    </row>
    <row r="105" spans="2:20" x14ac:dyDescent="0.25">
      <c r="B105" s="257"/>
      <c r="C105" s="257"/>
      <c r="D105" s="257"/>
      <c r="E105" s="257"/>
    </row>
    <row r="106" spans="2:20" x14ac:dyDescent="0.25">
      <c r="B106" s="257"/>
      <c r="C106" s="257"/>
      <c r="D106" s="257"/>
      <c r="E106" s="257"/>
    </row>
    <row r="107" spans="2:20" x14ac:dyDescent="0.25">
      <c r="B107" s="257"/>
      <c r="C107" s="257"/>
      <c r="D107" s="257"/>
      <c r="E107" s="257"/>
    </row>
    <row r="108" spans="2:20" x14ac:dyDescent="0.25">
      <c r="B108" s="257"/>
      <c r="C108" s="257"/>
      <c r="D108" s="257"/>
      <c r="E108" s="257"/>
    </row>
    <row r="109" spans="2:20" x14ac:dyDescent="0.25">
      <c r="B109" s="257"/>
      <c r="C109" s="257"/>
      <c r="D109" s="257"/>
      <c r="E109" s="257"/>
    </row>
    <row r="110" spans="2:20" x14ac:dyDescent="0.25">
      <c r="B110" s="257"/>
      <c r="C110" s="257"/>
      <c r="D110" s="257"/>
      <c r="E110" s="257"/>
    </row>
  </sheetData>
  <sheetProtection algorithmName="SHA-512" hashValue="JSeCtJVEpC3nXq2imKAvWOYY/0wwklk7AIeclOLtYF42pvV+eoA3xCO9alkMLZwUnY4IGE8irOdyFHdrxQ4NYA==" saltValue="+Zvee99w/YZOG9UfyOwyaA==" spinCount="100000" sheet="1" objects="1" scenarios="1"/>
  <mergeCells count="17">
    <mergeCell ref="B4:D4"/>
    <mergeCell ref="B7:D7"/>
    <mergeCell ref="E4:F4"/>
    <mergeCell ref="E7:F7"/>
    <mergeCell ref="K12:M12"/>
    <mergeCell ref="L6:M6"/>
    <mergeCell ref="E12:G12"/>
    <mergeCell ref="H12:J12"/>
    <mergeCell ref="B8:D8"/>
    <mergeCell ref="B9:D9"/>
    <mergeCell ref="E8:F8"/>
    <mergeCell ref="E9:F9"/>
    <mergeCell ref="N6:O6"/>
    <mergeCell ref="B5:D5"/>
    <mergeCell ref="B6:D6"/>
    <mergeCell ref="E5:F5"/>
    <mergeCell ref="E6:F6"/>
  </mergeCells>
  <conditionalFormatting sqref="I6">
    <cfRule type="expression" priority="9">
      <formula>IF($A$38:$A$52,$A$38:$A$52,0)</formula>
    </cfRule>
  </conditionalFormatting>
  <pageMargins left="0.7" right="0.7" top="0.78740157499999996" bottom="0.78740157499999996" header="0.3" footer="0.3"/>
  <pageSetup paperSize="9" scale="6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31"/>
  <sheetViews>
    <sheetView workbookViewId="0">
      <selection activeCell="H8" sqref="H8"/>
    </sheetView>
  </sheetViews>
  <sheetFormatPr baseColWidth="10" defaultColWidth="11.28515625" defaultRowHeight="14.25" x14ac:dyDescent="0.2"/>
  <cols>
    <col min="1" max="1" width="26.7109375" style="1" customWidth="1"/>
    <col min="2" max="2" width="14.28515625" style="1" customWidth="1"/>
    <col min="3" max="3" width="11.28515625" style="1"/>
    <col min="4" max="4" width="14.28515625" style="1" customWidth="1"/>
    <col min="5" max="18" width="11.28515625" style="1"/>
    <col min="19" max="19" width="22.28515625" style="1" customWidth="1"/>
    <col min="20" max="16384" width="11.28515625" style="1"/>
  </cols>
  <sheetData>
    <row r="1" spans="1:19" x14ac:dyDescent="0.2">
      <c r="C1" s="1" t="s">
        <v>39</v>
      </c>
      <c r="D1" s="1">
        <f>Jahresübersicht!D2</f>
        <v>0</v>
      </c>
    </row>
    <row r="2" spans="1:19" ht="27" customHeight="1" x14ac:dyDescent="0.2">
      <c r="A2" s="2" t="s">
        <v>40</v>
      </c>
      <c r="B2" s="3" t="s">
        <v>41</v>
      </c>
      <c r="C2" s="3" t="s">
        <v>42</v>
      </c>
      <c r="D2" s="3" t="s">
        <v>43</v>
      </c>
      <c r="E2" s="3" t="s">
        <v>44</v>
      </c>
      <c r="F2" s="3" t="s">
        <v>45</v>
      </c>
      <c r="G2" s="3" t="s">
        <v>46</v>
      </c>
      <c r="H2" s="3" t="s">
        <v>47</v>
      </c>
      <c r="I2" s="3" t="s">
        <v>48</v>
      </c>
      <c r="J2" s="3" t="s">
        <v>49</v>
      </c>
      <c r="K2" s="3" t="s">
        <v>50</v>
      </c>
      <c r="L2" s="3" t="s">
        <v>51</v>
      </c>
      <c r="M2" s="3" t="s">
        <v>52</v>
      </c>
      <c r="N2" s="3" t="s">
        <v>53</v>
      </c>
      <c r="O2" s="3" t="s">
        <v>54</v>
      </c>
      <c r="P2" s="3" t="s">
        <v>2</v>
      </c>
      <c r="Q2" s="3" t="s">
        <v>55</v>
      </c>
    </row>
    <row r="3" spans="1:19" ht="17.100000000000001" customHeight="1" x14ac:dyDescent="0.2">
      <c r="A3" s="4" t="s">
        <v>56</v>
      </c>
      <c r="B3" s="5">
        <f>B4-2</f>
        <v>55</v>
      </c>
      <c r="C3" s="5">
        <f>C4-2</f>
        <v>55</v>
      </c>
      <c r="D3" s="5">
        <f t="shared" ref="D3:Q3" si="0">D4-2</f>
        <v>55</v>
      </c>
      <c r="E3" s="5">
        <f t="shared" si="0"/>
        <v>55</v>
      </c>
      <c r="F3" s="5">
        <f t="shared" si="0"/>
        <v>55</v>
      </c>
      <c r="G3" s="5">
        <f t="shared" si="0"/>
        <v>55</v>
      </c>
      <c r="H3" s="5">
        <f t="shared" si="0"/>
        <v>55</v>
      </c>
      <c r="I3" s="5">
        <f t="shared" si="0"/>
        <v>55</v>
      </c>
      <c r="J3" s="5">
        <f t="shared" si="0"/>
        <v>55</v>
      </c>
      <c r="K3" s="5">
        <f t="shared" si="0"/>
        <v>55</v>
      </c>
      <c r="L3" s="5">
        <f t="shared" si="0"/>
        <v>55</v>
      </c>
      <c r="M3" s="5">
        <f t="shared" si="0"/>
        <v>55</v>
      </c>
      <c r="N3" s="5">
        <f t="shared" si="0"/>
        <v>55</v>
      </c>
      <c r="O3" s="5">
        <f t="shared" si="0"/>
        <v>55</v>
      </c>
      <c r="P3" s="5">
        <f t="shared" si="0"/>
        <v>55</v>
      </c>
      <c r="Q3" s="5">
        <f t="shared" si="0"/>
        <v>55</v>
      </c>
      <c r="S3" s="3" t="s">
        <v>41</v>
      </c>
    </row>
    <row r="4" spans="1:19" ht="17.100000000000001" customHeight="1" x14ac:dyDescent="0.2">
      <c r="A4" s="6" t="s">
        <v>57</v>
      </c>
      <c r="B4" s="5">
        <f>7*ROUND((4&amp;-$D$1)/7+MOD(19*MOD($D$1,19)-7,30)*0.14,)-6</f>
        <v>57</v>
      </c>
      <c r="C4" s="5">
        <f>7*ROUND((4&amp;-$D$1)/7+MOD(19*MOD($D$1,19)-7,30)*0.14,)-6</f>
        <v>57</v>
      </c>
      <c r="D4" s="5">
        <f t="shared" ref="D4:Q4" si="1">7*ROUND((4&amp;-$D$1)/7+MOD(19*MOD($D$1,19)-7,30)*0.14,)-6</f>
        <v>57</v>
      </c>
      <c r="E4" s="5">
        <f t="shared" si="1"/>
        <v>57</v>
      </c>
      <c r="F4" s="5">
        <f t="shared" si="1"/>
        <v>57</v>
      </c>
      <c r="G4" s="5">
        <f t="shared" si="1"/>
        <v>57</v>
      </c>
      <c r="H4" s="5">
        <f t="shared" si="1"/>
        <v>57</v>
      </c>
      <c r="I4" s="5">
        <f t="shared" si="1"/>
        <v>57</v>
      </c>
      <c r="J4" s="5">
        <f t="shared" si="1"/>
        <v>57</v>
      </c>
      <c r="K4" s="5">
        <f t="shared" si="1"/>
        <v>57</v>
      </c>
      <c r="L4" s="5">
        <f t="shared" si="1"/>
        <v>57</v>
      </c>
      <c r="M4" s="5">
        <f t="shared" si="1"/>
        <v>57</v>
      </c>
      <c r="N4" s="5">
        <f t="shared" si="1"/>
        <v>57</v>
      </c>
      <c r="O4" s="5">
        <f t="shared" si="1"/>
        <v>57</v>
      </c>
      <c r="P4" s="5">
        <f t="shared" si="1"/>
        <v>57</v>
      </c>
      <c r="Q4" s="5">
        <f t="shared" si="1"/>
        <v>57</v>
      </c>
      <c r="S4" s="3" t="s">
        <v>42</v>
      </c>
    </row>
    <row r="5" spans="1:19" ht="17.100000000000001" customHeight="1" x14ac:dyDescent="0.2">
      <c r="A5" s="4" t="s">
        <v>58</v>
      </c>
      <c r="B5" s="5">
        <f>B4+1</f>
        <v>58</v>
      </c>
      <c r="C5" s="5">
        <f>C4+1</f>
        <v>58</v>
      </c>
      <c r="D5" s="5">
        <f t="shared" ref="D5:Q5" si="2">D4+1</f>
        <v>58</v>
      </c>
      <c r="E5" s="5">
        <f t="shared" si="2"/>
        <v>58</v>
      </c>
      <c r="F5" s="5">
        <f t="shared" si="2"/>
        <v>58</v>
      </c>
      <c r="G5" s="5">
        <f t="shared" si="2"/>
        <v>58</v>
      </c>
      <c r="H5" s="5">
        <f t="shared" si="2"/>
        <v>58</v>
      </c>
      <c r="I5" s="5">
        <f t="shared" si="2"/>
        <v>58</v>
      </c>
      <c r="J5" s="5">
        <f t="shared" si="2"/>
        <v>58</v>
      </c>
      <c r="K5" s="5">
        <f t="shared" si="2"/>
        <v>58</v>
      </c>
      <c r="L5" s="5">
        <f t="shared" si="2"/>
        <v>58</v>
      </c>
      <c r="M5" s="5">
        <f t="shared" si="2"/>
        <v>58</v>
      </c>
      <c r="N5" s="5">
        <f t="shared" si="2"/>
        <v>58</v>
      </c>
      <c r="O5" s="5">
        <f t="shared" si="2"/>
        <v>58</v>
      </c>
      <c r="P5" s="5">
        <f t="shared" si="2"/>
        <v>58</v>
      </c>
      <c r="Q5" s="5">
        <f t="shared" si="2"/>
        <v>58</v>
      </c>
      <c r="S5" s="3" t="s">
        <v>43</v>
      </c>
    </row>
    <row r="6" spans="1:19" ht="17.100000000000001" customHeight="1" x14ac:dyDescent="0.2">
      <c r="A6" s="4" t="s">
        <v>59</v>
      </c>
      <c r="B6" s="5">
        <f>B4+39</f>
        <v>96</v>
      </c>
      <c r="C6" s="5">
        <f>C4+39</f>
        <v>96</v>
      </c>
      <c r="D6" s="5">
        <f t="shared" ref="D6:Q6" si="3">D4+39</f>
        <v>96</v>
      </c>
      <c r="E6" s="5">
        <f t="shared" si="3"/>
        <v>96</v>
      </c>
      <c r="F6" s="5">
        <f t="shared" si="3"/>
        <v>96</v>
      </c>
      <c r="G6" s="5">
        <f t="shared" si="3"/>
        <v>96</v>
      </c>
      <c r="H6" s="5">
        <f t="shared" si="3"/>
        <v>96</v>
      </c>
      <c r="I6" s="5">
        <f t="shared" si="3"/>
        <v>96</v>
      </c>
      <c r="J6" s="5">
        <f t="shared" si="3"/>
        <v>96</v>
      </c>
      <c r="K6" s="5">
        <f t="shared" si="3"/>
        <v>96</v>
      </c>
      <c r="L6" s="5">
        <f t="shared" si="3"/>
        <v>96</v>
      </c>
      <c r="M6" s="5">
        <f t="shared" si="3"/>
        <v>96</v>
      </c>
      <c r="N6" s="5">
        <f t="shared" si="3"/>
        <v>96</v>
      </c>
      <c r="O6" s="5">
        <f t="shared" si="3"/>
        <v>96</v>
      </c>
      <c r="P6" s="5">
        <f t="shared" si="3"/>
        <v>96</v>
      </c>
      <c r="Q6" s="5">
        <f t="shared" si="3"/>
        <v>96</v>
      </c>
      <c r="S6" s="3" t="s">
        <v>44</v>
      </c>
    </row>
    <row r="7" spans="1:19" ht="17.100000000000001" customHeight="1" x14ac:dyDescent="0.2">
      <c r="A7" s="4" t="s">
        <v>60</v>
      </c>
      <c r="B7" s="5">
        <f>B4+50</f>
        <v>107</v>
      </c>
      <c r="C7" s="5">
        <f>C4+50</f>
        <v>107</v>
      </c>
      <c r="D7" s="5">
        <f t="shared" ref="D7:Q7" si="4">D4+50</f>
        <v>107</v>
      </c>
      <c r="E7" s="5">
        <f t="shared" si="4"/>
        <v>107</v>
      </c>
      <c r="F7" s="5">
        <f t="shared" si="4"/>
        <v>107</v>
      </c>
      <c r="G7" s="5">
        <f t="shared" si="4"/>
        <v>107</v>
      </c>
      <c r="H7" s="5">
        <f t="shared" si="4"/>
        <v>107</v>
      </c>
      <c r="I7" s="5">
        <f t="shared" si="4"/>
        <v>107</v>
      </c>
      <c r="J7" s="5">
        <f t="shared" si="4"/>
        <v>107</v>
      </c>
      <c r="K7" s="5">
        <f t="shared" si="4"/>
        <v>107</v>
      </c>
      <c r="L7" s="5">
        <f t="shared" si="4"/>
        <v>107</v>
      </c>
      <c r="M7" s="5">
        <f t="shared" si="4"/>
        <v>107</v>
      </c>
      <c r="N7" s="5">
        <f t="shared" si="4"/>
        <v>107</v>
      </c>
      <c r="O7" s="5">
        <f t="shared" si="4"/>
        <v>107</v>
      </c>
      <c r="P7" s="5">
        <f t="shared" si="4"/>
        <v>107</v>
      </c>
      <c r="Q7" s="5">
        <f t="shared" si="4"/>
        <v>107</v>
      </c>
      <c r="S7" s="3" t="s">
        <v>45</v>
      </c>
    </row>
    <row r="8" spans="1:19" ht="17.100000000000001" customHeight="1" x14ac:dyDescent="0.2">
      <c r="A8" s="7" t="s">
        <v>61</v>
      </c>
      <c r="B8" s="5">
        <f>DATE($D$1,10,3)</f>
        <v>277</v>
      </c>
      <c r="C8" s="5">
        <f>DATE($D$1,10,3)</f>
        <v>277</v>
      </c>
      <c r="D8" s="5">
        <f t="shared" ref="D8:Q8" si="5">DATE($D$1,10,3)</f>
        <v>277</v>
      </c>
      <c r="E8" s="5">
        <f t="shared" si="5"/>
        <v>277</v>
      </c>
      <c r="F8" s="5">
        <f t="shared" si="5"/>
        <v>277</v>
      </c>
      <c r="G8" s="5">
        <f t="shared" si="5"/>
        <v>277</v>
      </c>
      <c r="H8" s="5">
        <f t="shared" si="5"/>
        <v>277</v>
      </c>
      <c r="I8" s="5">
        <f t="shared" si="5"/>
        <v>277</v>
      </c>
      <c r="J8" s="5">
        <f t="shared" si="5"/>
        <v>277</v>
      </c>
      <c r="K8" s="5">
        <f t="shared" si="5"/>
        <v>277</v>
      </c>
      <c r="L8" s="5">
        <f t="shared" si="5"/>
        <v>277</v>
      </c>
      <c r="M8" s="5">
        <f t="shared" si="5"/>
        <v>277</v>
      </c>
      <c r="N8" s="5">
        <f t="shared" si="5"/>
        <v>277</v>
      </c>
      <c r="O8" s="5">
        <f t="shared" si="5"/>
        <v>277</v>
      </c>
      <c r="P8" s="5">
        <f t="shared" si="5"/>
        <v>277</v>
      </c>
      <c r="Q8" s="5">
        <f t="shared" si="5"/>
        <v>277</v>
      </c>
      <c r="S8" s="3" t="s">
        <v>46</v>
      </c>
    </row>
    <row r="9" spans="1:19" ht="17.100000000000001" customHeight="1" x14ac:dyDescent="0.2">
      <c r="A9" s="7" t="s">
        <v>62</v>
      </c>
      <c r="B9" s="5">
        <f>DATE($D$1,1,1)</f>
        <v>1</v>
      </c>
      <c r="C9" s="5">
        <f>DATE($D$1,1,1)</f>
        <v>1</v>
      </c>
      <c r="D9" s="5">
        <f t="shared" ref="D9:Q9" si="6">DATE($D$1,1,1)</f>
        <v>1</v>
      </c>
      <c r="E9" s="5">
        <f t="shared" si="6"/>
        <v>1</v>
      </c>
      <c r="F9" s="5">
        <f t="shared" si="6"/>
        <v>1</v>
      </c>
      <c r="G9" s="5">
        <f t="shared" si="6"/>
        <v>1</v>
      </c>
      <c r="H9" s="5">
        <f t="shared" si="6"/>
        <v>1</v>
      </c>
      <c r="I9" s="5">
        <f t="shared" si="6"/>
        <v>1</v>
      </c>
      <c r="J9" s="5">
        <f t="shared" si="6"/>
        <v>1</v>
      </c>
      <c r="K9" s="5">
        <f t="shared" si="6"/>
        <v>1</v>
      </c>
      <c r="L9" s="5">
        <f t="shared" si="6"/>
        <v>1</v>
      </c>
      <c r="M9" s="5">
        <f t="shared" si="6"/>
        <v>1</v>
      </c>
      <c r="N9" s="5">
        <f t="shared" si="6"/>
        <v>1</v>
      </c>
      <c r="O9" s="5">
        <f t="shared" si="6"/>
        <v>1</v>
      </c>
      <c r="P9" s="5">
        <f t="shared" si="6"/>
        <v>1</v>
      </c>
      <c r="Q9" s="5">
        <f t="shared" si="6"/>
        <v>1</v>
      </c>
      <c r="S9" s="3" t="s">
        <v>47</v>
      </c>
    </row>
    <row r="10" spans="1:19" ht="17.100000000000001" customHeight="1" x14ac:dyDescent="0.2">
      <c r="A10" s="7" t="s">
        <v>63</v>
      </c>
      <c r="B10" s="5">
        <f>DATE($D$1,5,1)</f>
        <v>122</v>
      </c>
      <c r="C10" s="5">
        <f>DATE($D$1,5,1)</f>
        <v>122</v>
      </c>
      <c r="D10" s="5">
        <f t="shared" ref="D10:Q10" si="7">DATE($D$1,5,1)</f>
        <v>122</v>
      </c>
      <c r="E10" s="5">
        <f t="shared" si="7"/>
        <v>122</v>
      </c>
      <c r="F10" s="5">
        <f t="shared" si="7"/>
        <v>122</v>
      </c>
      <c r="G10" s="5">
        <f t="shared" si="7"/>
        <v>122</v>
      </c>
      <c r="H10" s="5">
        <f t="shared" si="7"/>
        <v>122</v>
      </c>
      <c r="I10" s="5">
        <f t="shared" si="7"/>
        <v>122</v>
      </c>
      <c r="J10" s="5">
        <f t="shared" si="7"/>
        <v>122</v>
      </c>
      <c r="K10" s="5">
        <f t="shared" si="7"/>
        <v>122</v>
      </c>
      <c r="L10" s="5">
        <f t="shared" si="7"/>
        <v>122</v>
      </c>
      <c r="M10" s="5">
        <f t="shared" si="7"/>
        <v>122</v>
      </c>
      <c r="N10" s="5">
        <f t="shared" si="7"/>
        <v>122</v>
      </c>
      <c r="O10" s="5">
        <f t="shared" si="7"/>
        <v>122</v>
      </c>
      <c r="P10" s="5">
        <f t="shared" si="7"/>
        <v>122</v>
      </c>
      <c r="Q10" s="5">
        <f t="shared" si="7"/>
        <v>122</v>
      </c>
      <c r="S10" s="3" t="s">
        <v>48</v>
      </c>
    </row>
    <row r="11" spans="1:19" ht="17.100000000000001" customHeight="1" x14ac:dyDescent="0.2">
      <c r="A11" s="7" t="s">
        <v>64</v>
      </c>
      <c r="B11" s="5">
        <f>DATE($D$1,12,24)</f>
        <v>359</v>
      </c>
      <c r="C11" s="5">
        <f>DATE($D$1,12,24)</f>
        <v>359</v>
      </c>
      <c r="D11" s="5">
        <f t="shared" ref="D11:Q11" si="8">DATE($D$1,12,24)</f>
        <v>359</v>
      </c>
      <c r="E11" s="5">
        <f t="shared" si="8"/>
        <v>359</v>
      </c>
      <c r="F11" s="5">
        <f t="shared" si="8"/>
        <v>359</v>
      </c>
      <c r="G11" s="5">
        <f t="shared" si="8"/>
        <v>359</v>
      </c>
      <c r="H11" s="5">
        <f t="shared" si="8"/>
        <v>359</v>
      </c>
      <c r="I11" s="5">
        <f t="shared" si="8"/>
        <v>359</v>
      </c>
      <c r="J11" s="5">
        <f t="shared" si="8"/>
        <v>359</v>
      </c>
      <c r="K11" s="5">
        <f t="shared" si="8"/>
        <v>359</v>
      </c>
      <c r="L11" s="5">
        <f t="shared" si="8"/>
        <v>359</v>
      </c>
      <c r="M11" s="5">
        <f t="shared" si="8"/>
        <v>359</v>
      </c>
      <c r="N11" s="5">
        <f t="shared" si="8"/>
        <v>359</v>
      </c>
      <c r="O11" s="5">
        <f t="shared" si="8"/>
        <v>359</v>
      </c>
      <c r="P11" s="5">
        <f t="shared" si="8"/>
        <v>359</v>
      </c>
      <c r="Q11" s="5">
        <f t="shared" si="8"/>
        <v>359</v>
      </c>
      <c r="S11" s="3" t="s">
        <v>49</v>
      </c>
    </row>
    <row r="12" spans="1:19" ht="17.100000000000001" customHeight="1" x14ac:dyDescent="0.2">
      <c r="A12" s="7" t="s">
        <v>65</v>
      </c>
      <c r="B12" s="5">
        <f>DATE($D$1,12,25)</f>
        <v>360</v>
      </c>
      <c r="C12" s="5">
        <f>DATE($D$1,12,25)</f>
        <v>360</v>
      </c>
      <c r="D12" s="5">
        <f t="shared" ref="D12:Q12" si="9">DATE($D$1,12,25)</f>
        <v>360</v>
      </c>
      <c r="E12" s="5">
        <f t="shared" si="9"/>
        <v>360</v>
      </c>
      <c r="F12" s="5">
        <f t="shared" si="9"/>
        <v>360</v>
      </c>
      <c r="G12" s="5">
        <f t="shared" si="9"/>
        <v>360</v>
      </c>
      <c r="H12" s="5">
        <f t="shared" si="9"/>
        <v>360</v>
      </c>
      <c r="I12" s="5">
        <f t="shared" si="9"/>
        <v>360</v>
      </c>
      <c r="J12" s="5">
        <f t="shared" si="9"/>
        <v>360</v>
      </c>
      <c r="K12" s="5">
        <f t="shared" si="9"/>
        <v>360</v>
      </c>
      <c r="L12" s="5">
        <f t="shared" si="9"/>
        <v>360</v>
      </c>
      <c r="M12" s="5">
        <f t="shared" si="9"/>
        <v>360</v>
      </c>
      <c r="N12" s="5">
        <f t="shared" si="9"/>
        <v>360</v>
      </c>
      <c r="O12" s="5">
        <f t="shared" si="9"/>
        <v>360</v>
      </c>
      <c r="P12" s="5">
        <f t="shared" si="9"/>
        <v>360</v>
      </c>
      <c r="Q12" s="5">
        <f t="shared" si="9"/>
        <v>360</v>
      </c>
      <c r="S12" s="3" t="s">
        <v>50</v>
      </c>
    </row>
    <row r="13" spans="1:19" ht="17.100000000000001" customHeight="1" x14ac:dyDescent="0.2">
      <c r="A13" s="7" t="s">
        <v>66</v>
      </c>
      <c r="B13" s="5">
        <f>DATE($D$1,12,26)</f>
        <v>361</v>
      </c>
      <c r="C13" s="5">
        <f>DATE($D$1,12,26)</f>
        <v>361</v>
      </c>
      <c r="D13" s="5">
        <f t="shared" ref="D13:Q13" si="10">DATE($D$1,12,26)</f>
        <v>361</v>
      </c>
      <c r="E13" s="5">
        <f t="shared" si="10"/>
        <v>361</v>
      </c>
      <c r="F13" s="5">
        <f t="shared" si="10"/>
        <v>361</v>
      </c>
      <c r="G13" s="5">
        <f t="shared" si="10"/>
        <v>361</v>
      </c>
      <c r="H13" s="5">
        <f t="shared" si="10"/>
        <v>361</v>
      </c>
      <c r="I13" s="5">
        <f t="shared" si="10"/>
        <v>361</v>
      </c>
      <c r="J13" s="5">
        <f t="shared" si="10"/>
        <v>361</v>
      </c>
      <c r="K13" s="5">
        <f t="shared" si="10"/>
        <v>361</v>
      </c>
      <c r="L13" s="5">
        <f t="shared" si="10"/>
        <v>361</v>
      </c>
      <c r="M13" s="5">
        <f t="shared" si="10"/>
        <v>361</v>
      </c>
      <c r="N13" s="5">
        <f t="shared" si="10"/>
        <v>361</v>
      </c>
      <c r="O13" s="5">
        <f t="shared" si="10"/>
        <v>361</v>
      </c>
      <c r="P13" s="5">
        <f t="shared" si="10"/>
        <v>361</v>
      </c>
      <c r="Q13" s="5">
        <f t="shared" si="10"/>
        <v>361</v>
      </c>
      <c r="S13" s="3" t="s">
        <v>51</v>
      </c>
    </row>
    <row r="14" spans="1:19" ht="17.100000000000001" customHeight="1" x14ac:dyDescent="0.2">
      <c r="A14" s="8" t="s">
        <v>67</v>
      </c>
      <c r="B14" s="5">
        <f>DATE($D$1,12,31)</f>
        <v>366</v>
      </c>
      <c r="C14" s="5">
        <f>DATE($D$1,12,31)</f>
        <v>366</v>
      </c>
      <c r="D14" s="5">
        <f t="shared" ref="D14:Q14" si="11">DATE($D$1,12,31)</f>
        <v>366</v>
      </c>
      <c r="E14" s="5">
        <f t="shared" si="11"/>
        <v>366</v>
      </c>
      <c r="F14" s="5">
        <f t="shared" si="11"/>
        <v>366</v>
      </c>
      <c r="G14" s="5">
        <f t="shared" si="11"/>
        <v>366</v>
      </c>
      <c r="H14" s="5">
        <f t="shared" si="11"/>
        <v>366</v>
      </c>
      <c r="I14" s="5">
        <f t="shared" si="11"/>
        <v>366</v>
      </c>
      <c r="J14" s="5">
        <f t="shared" si="11"/>
        <v>366</v>
      </c>
      <c r="K14" s="5">
        <f t="shared" si="11"/>
        <v>366</v>
      </c>
      <c r="L14" s="5">
        <f t="shared" si="11"/>
        <v>366</v>
      </c>
      <c r="M14" s="5">
        <f t="shared" si="11"/>
        <v>366</v>
      </c>
      <c r="N14" s="5">
        <f t="shared" si="11"/>
        <v>366</v>
      </c>
      <c r="O14" s="5">
        <f t="shared" si="11"/>
        <v>366</v>
      </c>
      <c r="P14" s="5">
        <f t="shared" si="11"/>
        <v>366</v>
      </c>
      <c r="Q14" s="5">
        <f t="shared" si="11"/>
        <v>366</v>
      </c>
      <c r="S14" s="3" t="s">
        <v>52</v>
      </c>
    </row>
    <row r="15" spans="1:19" ht="17.100000000000001" customHeight="1" x14ac:dyDescent="0.2">
      <c r="A15" s="7" t="s">
        <v>68</v>
      </c>
      <c r="B15" s="5">
        <f>DATE($D$1,10,31)</f>
        <v>305</v>
      </c>
      <c r="C15" s="5"/>
      <c r="D15" s="5"/>
      <c r="E15" s="5"/>
      <c r="F15" s="5">
        <f t="shared" ref="F15:Q15" si="12">DATE($D$1,10,31)</f>
        <v>305</v>
      </c>
      <c r="G15" s="5">
        <f t="shared" si="12"/>
        <v>305</v>
      </c>
      <c r="H15" s="5">
        <f t="shared" si="12"/>
        <v>305</v>
      </c>
      <c r="I15" s="5"/>
      <c r="J15" s="5">
        <f t="shared" si="12"/>
        <v>305</v>
      </c>
      <c r="K15" s="5">
        <f t="shared" si="12"/>
        <v>305</v>
      </c>
      <c r="L15" s="5"/>
      <c r="M15" s="5"/>
      <c r="N15" s="5"/>
      <c r="O15" s="5">
        <f t="shared" si="12"/>
        <v>305</v>
      </c>
      <c r="P15" s="5">
        <f t="shared" si="12"/>
        <v>305</v>
      </c>
      <c r="Q15" s="5">
        <f t="shared" si="12"/>
        <v>305</v>
      </c>
      <c r="S15" s="3" t="s">
        <v>53</v>
      </c>
    </row>
    <row r="16" spans="1:19" x14ac:dyDescent="0.2">
      <c r="A16" s="7" t="s">
        <v>69</v>
      </c>
      <c r="B16" s="9"/>
      <c r="C16" s="5">
        <f>DATE($D$1,1,6)</f>
        <v>6</v>
      </c>
      <c r="D16" s="5">
        <f>DATE($D$1,1,6)</f>
        <v>6</v>
      </c>
      <c r="E16" s="5"/>
      <c r="F16" s="5"/>
      <c r="G16" s="5"/>
      <c r="H16" s="5"/>
      <c r="I16" s="5"/>
      <c r="J16" s="5"/>
      <c r="K16" s="5"/>
      <c r="L16" s="5"/>
      <c r="M16" s="5"/>
      <c r="N16" s="5"/>
      <c r="O16" s="5"/>
      <c r="P16" s="5">
        <f>DATE($D$1,1,6)</f>
        <v>6</v>
      </c>
      <c r="Q16" s="9"/>
      <c r="S16" s="3" t="s">
        <v>54</v>
      </c>
    </row>
    <row r="17" spans="1:19" x14ac:dyDescent="0.2">
      <c r="A17" s="4" t="s">
        <v>70</v>
      </c>
      <c r="B17" s="9"/>
      <c r="C17" s="5">
        <f>7*ROUND((4&amp;-$D$1)/7+MOD(19*MOD($D$1,19)-7,30)*0.14,)-6+60</f>
        <v>117</v>
      </c>
      <c r="D17" s="5">
        <f>7*ROUND((4&amp;-$D$1)/7+MOD(19*MOD($D$1,19)-7,30)*0.14,)-6+60</f>
        <v>117</v>
      </c>
      <c r="E17" s="5"/>
      <c r="F17" s="5"/>
      <c r="G17" s="5"/>
      <c r="H17" s="5"/>
      <c r="I17" s="5">
        <f t="shared" ref="I17:N17" si="13">7*ROUND((4&amp;-$D$1)/7+MOD(19*MOD($D$1,19)-7,30)*0.14,)-6+60</f>
        <v>117</v>
      </c>
      <c r="J17" s="5"/>
      <c r="K17" s="5"/>
      <c r="L17" s="5">
        <f t="shared" si="13"/>
        <v>117</v>
      </c>
      <c r="M17" s="5">
        <f t="shared" si="13"/>
        <v>117</v>
      </c>
      <c r="N17" s="5">
        <f t="shared" si="13"/>
        <v>117</v>
      </c>
      <c r="O17" s="9"/>
      <c r="P17" s="9"/>
      <c r="Q17" s="9"/>
      <c r="S17" s="3" t="s">
        <v>2</v>
      </c>
    </row>
    <row r="18" spans="1:19" x14ac:dyDescent="0.2">
      <c r="A18" s="7" t="s">
        <v>71</v>
      </c>
      <c r="B18" s="10"/>
      <c r="C18" s="5"/>
      <c r="D18" s="5">
        <f>DATE($D$1,8,15)</f>
        <v>228</v>
      </c>
      <c r="E18" s="5"/>
      <c r="F18" s="5"/>
      <c r="G18" s="5"/>
      <c r="H18" s="5"/>
      <c r="I18" s="5"/>
      <c r="J18" s="5"/>
      <c r="K18" s="5"/>
      <c r="L18" s="5"/>
      <c r="M18" s="5"/>
      <c r="N18" s="5">
        <f>DATE($D$1,8,15)</f>
        <v>228</v>
      </c>
      <c r="O18" s="9"/>
      <c r="P18" s="9"/>
      <c r="Q18" s="9"/>
      <c r="S18" s="3" t="s">
        <v>55</v>
      </c>
    </row>
    <row r="19" spans="1:19" x14ac:dyDescent="0.2">
      <c r="A19" s="7" t="s">
        <v>72</v>
      </c>
      <c r="B19" s="9"/>
      <c r="C19" s="5">
        <f>DATE($D$1,11,1)</f>
        <v>306</v>
      </c>
      <c r="D19" s="5"/>
      <c r="E19" s="5"/>
      <c r="F19" s="5"/>
      <c r="G19" s="5"/>
      <c r="H19" s="5"/>
      <c r="I19" s="5"/>
      <c r="J19" s="5"/>
      <c r="K19" s="5"/>
      <c r="L19" s="5">
        <f t="shared" ref="L19:N19" si="14">DATE($D$1,11,1)</f>
        <v>306</v>
      </c>
      <c r="M19" s="5">
        <f t="shared" si="14"/>
        <v>306</v>
      </c>
      <c r="N19" s="5">
        <f t="shared" si="14"/>
        <v>306</v>
      </c>
      <c r="O19" s="9"/>
      <c r="P19" s="9"/>
      <c r="Q19" s="9"/>
    </row>
    <row r="20" spans="1:19" x14ac:dyDescent="0.2">
      <c r="A20" s="4" t="s">
        <v>73</v>
      </c>
      <c r="B20" s="9"/>
      <c r="C20" s="9"/>
      <c r="D20" s="9"/>
      <c r="E20" s="9"/>
      <c r="F20" s="9"/>
      <c r="G20" s="9"/>
      <c r="H20" s="9"/>
      <c r="I20" s="9"/>
      <c r="J20" s="9"/>
      <c r="K20" s="9"/>
      <c r="L20" s="9"/>
      <c r="M20" s="9"/>
      <c r="N20" s="9"/>
      <c r="O20" s="10">
        <f>DATE($D$1,12,25)-WEEKDAY(DATE($D$1,12,25),2)-32</f>
        <v>326</v>
      </c>
      <c r="P20" s="9"/>
      <c r="Q20" s="9"/>
    </row>
    <row r="21" spans="1:19" x14ac:dyDescent="0.2">
      <c r="A21" s="11" t="s">
        <v>74</v>
      </c>
      <c r="B21" s="9"/>
      <c r="C21" s="9"/>
      <c r="D21" s="9"/>
      <c r="E21" s="10">
        <f>DATE(D1,3,8)</f>
        <v>68</v>
      </c>
      <c r="F21" s="9"/>
      <c r="G21" s="9"/>
      <c r="H21" s="9"/>
      <c r="I21" s="9"/>
      <c r="J21" s="9"/>
      <c r="K21" s="9"/>
      <c r="L21" s="9"/>
      <c r="M21" s="9"/>
      <c r="N21" s="9"/>
      <c r="O21" s="9"/>
      <c r="P21" s="9"/>
      <c r="Q21" s="9"/>
    </row>
    <row r="22" spans="1:19" x14ac:dyDescent="0.2">
      <c r="E22" s="12"/>
    </row>
    <row r="23" spans="1:19" x14ac:dyDescent="0.2">
      <c r="E23" s="12"/>
    </row>
    <row r="24" spans="1:19" x14ac:dyDescent="0.2">
      <c r="A24" s="408" t="s">
        <v>75</v>
      </c>
      <c r="B24" s="408"/>
      <c r="E24" s="12"/>
    </row>
    <row r="25" spans="1:19" x14ac:dyDescent="0.2">
      <c r="A25" s="13"/>
      <c r="B25" s="14"/>
      <c r="E25" s="12"/>
    </row>
    <row r="26" spans="1:19" x14ac:dyDescent="0.2">
      <c r="A26" s="13"/>
      <c r="B26" s="13"/>
      <c r="E26" s="12"/>
    </row>
    <row r="27" spans="1:19" x14ac:dyDescent="0.2">
      <c r="A27" s="13"/>
      <c r="B27" s="13"/>
      <c r="E27" s="12"/>
    </row>
    <row r="28" spans="1:19" x14ac:dyDescent="0.2">
      <c r="A28" s="13"/>
      <c r="B28" s="13"/>
      <c r="E28" s="12"/>
    </row>
    <row r="29" spans="1:19" x14ac:dyDescent="0.2">
      <c r="A29" s="13"/>
      <c r="B29" s="13"/>
    </row>
    <row r="30" spans="1:19" x14ac:dyDescent="0.2">
      <c r="A30" s="13"/>
      <c r="B30" s="13"/>
    </row>
    <row r="31" spans="1:19" x14ac:dyDescent="0.2">
      <c r="A31" s="13"/>
      <c r="B31" s="13"/>
    </row>
  </sheetData>
  <sheetProtection algorithmName="SHA-512" hashValue="C4AZNv4fQNjcXrlC1BA1K5tCoB23hacKyNY2GYFaz9NsJr4QlPL1Xj8zITVtepRHvvLHs+q76grqkqnQPtL78g==" saltValue="xCBmUrrzy55t8g9crDqiwA==" spinCount="100000" sheet="1" objects="1" scenarios="1"/>
  <mergeCells count="1">
    <mergeCell ref="A24:B24"/>
  </mergeCells>
  <pageMargins left="0.7" right="0.7" top="0.78740157500000008" bottom="0.78740157500000008"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28"/>
  <sheetViews>
    <sheetView topLeftCell="A4" workbookViewId="0">
      <selection activeCell="D2" sqref="D2"/>
    </sheetView>
  </sheetViews>
  <sheetFormatPr baseColWidth="10" defaultColWidth="11.28515625" defaultRowHeight="14.25" x14ac:dyDescent="0.2"/>
  <cols>
    <col min="1" max="1" width="8.7109375" style="1" customWidth="1"/>
    <col min="2" max="32" width="6.28515625" style="1" customWidth="1"/>
    <col min="33" max="16384" width="11.28515625" style="1"/>
  </cols>
  <sheetData>
    <row r="2" spans="1:32" ht="15" x14ac:dyDescent="0.25">
      <c r="C2" s="15" t="s">
        <v>39</v>
      </c>
      <c r="D2" s="15">
        <f>'Start Data'!B4</f>
        <v>0</v>
      </c>
    </row>
    <row r="5" spans="1:32" ht="15" x14ac:dyDescent="0.25">
      <c r="A5" s="409">
        <v>44562</v>
      </c>
      <c r="B5" s="19">
        <f t="shared" ref="B5:AF5" si="0">B6</f>
        <v>1</v>
      </c>
      <c r="C5" s="19">
        <f t="shared" si="0"/>
        <v>2</v>
      </c>
      <c r="D5" s="19">
        <f t="shared" si="0"/>
        <v>3</v>
      </c>
      <c r="E5" s="19">
        <f t="shared" si="0"/>
        <v>4</v>
      </c>
      <c r="F5" s="19">
        <f t="shared" si="0"/>
        <v>5</v>
      </c>
      <c r="G5" s="19">
        <f t="shared" si="0"/>
        <v>6</v>
      </c>
      <c r="H5" s="19">
        <f t="shared" si="0"/>
        <v>7</v>
      </c>
      <c r="I5" s="19">
        <f t="shared" si="0"/>
        <v>8</v>
      </c>
      <c r="J5" s="19">
        <f t="shared" si="0"/>
        <v>9</v>
      </c>
      <c r="K5" s="19">
        <f t="shared" si="0"/>
        <v>10</v>
      </c>
      <c r="L5" s="19">
        <f t="shared" si="0"/>
        <v>11</v>
      </c>
      <c r="M5" s="19">
        <f t="shared" si="0"/>
        <v>12</v>
      </c>
      <c r="N5" s="19">
        <f t="shared" si="0"/>
        <v>13</v>
      </c>
      <c r="O5" s="19">
        <f t="shared" si="0"/>
        <v>14</v>
      </c>
      <c r="P5" s="19">
        <f t="shared" si="0"/>
        <v>15</v>
      </c>
      <c r="Q5" s="19">
        <f t="shared" si="0"/>
        <v>16</v>
      </c>
      <c r="R5" s="19">
        <f t="shared" si="0"/>
        <v>17</v>
      </c>
      <c r="S5" s="19">
        <f t="shared" si="0"/>
        <v>18</v>
      </c>
      <c r="T5" s="19">
        <f t="shared" si="0"/>
        <v>19</v>
      </c>
      <c r="U5" s="19">
        <f t="shared" si="0"/>
        <v>20</v>
      </c>
      <c r="V5" s="19">
        <f t="shared" si="0"/>
        <v>21</v>
      </c>
      <c r="W5" s="19">
        <f t="shared" si="0"/>
        <v>22</v>
      </c>
      <c r="X5" s="19">
        <f t="shared" si="0"/>
        <v>23</v>
      </c>
      <c r="Y5" s="19">
        <f t="shared" si="0"/>
        <v>24</v>
      </c>
      <c r="Z5" s="19">
        <f t="shared" si="0"/>
        <v>25</v>
      </c>
      <c r="AA5" s="19">
        <f t="shared" si="0"/>
        <v>26</v>
      </c>
      <c r="AB5" s="19">
        <f t="shared" si="0"/>
        <v>27</v>
      </c>
      <c r="AC5" s="19">
        <f t="shared" si="0"/>
        <v>28</v>
      </c>
      <c r="AD5" s="19">
        <f t="shared" si="0"/>
        <v>29</v>
      </c>
      <c r="AE5" s="19">
        <f t="shared" si="0"/>
        <v>30</v>
      </c>
      <c r="AF5" s="19">
        <f t="shared" si="0"/>
        <v>31</v>
      </c>
    </row>
    <row r="6" spans="1:32" ht="15" x14ac:dyDescent="0.25">
      <c r="A6" s="409"/>
      <c r="B6" s="20">
        <f>DATE($D$2,MONTH(A5),1)</f>
        <v>1</v>
      </c>
      <c r="C6" s="20">
        <f t="shared" ref="C6:AF6" si="1">IFERROR(IF(MONTH(B6+1)=MONTH($B6),B6+1,""),"")</f>
        <v>2</v>
      </c>
      <c r="D6" s="20">
        <f t="shared" si="1"/>
        <v>3</v>
      </c>
      <c r="E6" s="20">
        <f t="shared" si="1"/>
        <v>4</v>
      </c>
      <c r="F6" s="20">
        <f t="shared" si="1"/>
        <v>5</v>
      </c>
      <c r="G6" s="20">
        <f t="shared" si="1"/>
        <v>6</v>
      </c>
      <c r="H6" s="20">
        <f t="shared" si="1"/>
        <v>7</v>
      </c>
      <c r="I6" s="20">
        <f t="shared" si="1"/>
        <v>8</v>
      </c>
      <c r="J6" s="20">
        <f t="shared" si="1"/>
        <v>9</v>
      </c>
      <c r="K6" s="20">
        <f t="shared" si="1"/>
        <v>10</v>
      </c>
      <c r="L6" s="20">
        <f t="shared" si="1"/>
        <v>11</v>
      </c>
      <c r="M6" s="20">
        <f t="shared" si="1"/>
        <v>12</v>
      </c>
      <c r="N6" s="20">
        <f t="shared" si="1"/>
        <v>13</v>
      </c>
      <c r="O6" s="20">
        <f t="shared" si="1"/>
        <v>14</v>
      </c>
      <c r="P6" s="20">
        <f t="shared" si="1"/>
        <v>15</v>
      </c>
      <c r="Q6" s="20">
        <f t="shared" si="1"/>
        <v>16</v>
      </c>
      <c r="R6" s="20">
        <f t="shared" si="1"/>
        <v>17</v>
      </c>
      <c r="S6" s="20">
        <f t="shared" si="1"/>
        <v>18</v>
      </c>
      <c r="T6" s="20">
        <f t="shared" si="1"/>
        <v>19</v>
      </c>
      <c r="U6" s="20">
        <f t="shared" si="1"/>
        <v>20</v>
      </c>
      <c r="V6" s="20">
        <f t="shared" si="1"/>
        <v>21</v>
      </c>
      <c r="W6" s="20">
        <f t="shared" si="1"/>
        <v>22</v>
      </c>
      <c r="X6" s="20">
        <f t="shared" si="1"/>
        <v>23</v>
      </c>
      <c r="Y6" s="20">
        <f t="shared" si="1"/>
        <v>24</v>
      </c>
      <c r="Z6" s="20">
        <f t="shared" si="1"/>
        <v>25</v>
      </c>
      <c r="AA6" s="20">
        <f t="shared" si="1"/>
        <v>26</v>
      </c>
      <c r="AB6" s="20">
        <f t="shared" si="1"/>
        <v>27</v>
      </c>
      <c r="AC6" s="20">
        <f t="shared" si="1"/>
        <v>28</v>
      </c>
      <c r="AD6" s="20">
        <f t="shared" si="1"/>
        <v>29</v>
      </c>
      <c r="AE6" s="20">
        <f t="shared" si="1"/>
        <v>30</v>
      </c>
      <c r="AF6" s="20">
        <f t="shared" si="1"/>
        <v>31</v>
      </c>
    </row>
    <row r="7" spans="1:32" ht="15" x14ac:dyDescent="0.25">
      <c r="A7" s="409">
        <v>44593</v>
      </c>
      <c r="B7" s="19">
        <f t="shared" ref="B7:AF7" si="2">B8</f>
        <v>32</v>
      </c>
      <c r="C7" s="19">
        <f t="shared" si="2"/>
        <v>33</v>
      </c>
      <c r="D7" s="19">
        <f t="shared" si="2"/>
        <v>34</v>
      </c>
      <c r="E7" s="19">
        <f t="shared" si="2"/>
        <v>35</v>
      </c>
      <c r="F7" s="19">
        <f t="shared" si="2"/>
        <v>36</v>
      </c>
      <c r="G7" s="19">
        <f t="shared" si="2"/>
        <v>37</v>
      </c>
      <c r="H7" s="19">
        <f t="shared" si="2"/>
        <v>38</v>
      </c>
      <c r="I7" s="19">
        <f t="shared" si="2"/>
        <v>39</v>
      </c>
      <c r="J7" s="19">
        <f t="shared" si="2"/>
        <v>40</v>
      </c>
      <c r="K7" s="19">
        <f t="shared" si="2"/>
        <v>41</v>
      </c>
      <c r="L7" s="19">
        <f t="shared" si="2"/>
        <v>42</v>
      </c>
      <c r="M7" s="19">
        <f t="shared" si="2"/>
        <v>43</v>
      </c>
      <c r="N7" s="19">
        <f t="shared" si="2"/>
        <v>44</v>
      </c>
      <c r="O7" s="19">
        <f t="shared" si="2"/>
        <v>45</v>
      </c>
      <c r="P7" s="19">
        <f t="shared" si="2"/>
        <v>46</v>
      </c>
      <c r="Q7" s="19">
        <f t="shared" si="2"/>
        <v>47</v>
      </c>
      <c r="R7" s="19">
        <f t="shared" si="2"/>
        <v>48</v>
      </c>
      <c r="S7" s="19">
        <f t="shared" si="2"/>
        <v>49</v>
      </c>
      <c r="T7" s="19">
        <f t="shared" si="2"/>
        <v>50</v>
      </c>
      <c r="U7" s="19">
        <f t="shared" si="2"/>
        <v>51</v>
      </c>
      <c r="V7" s="19">
        <f t="shared" si="2"/>
        <v>52</v>
      </c>
      <c r="W7" s="19">
        <f t="shared" si="2"/>
        <v>53</v>
      </c>
      <c r="X7" s="19">
        <f t="shared" si="2"/>
        <v>54</v>
      </c>
      <c r="Y7" s="19">
        <f t="shared" si="2"/>
        <v>55</v>
      </c>
      <c r="Z7" s="19">
        <f t="shared" si="2"/>
        <v>56</v>
      </c>
      <c r="AA7" s="19">
        <f t="shared" si="2"/>
        <v>57</v>
      </c>
      <c r="AB7" s="19">
        <f t="shared" si="2"/>
        <v>58</v>
      </c>
      <c r="AC7" s="19">
        <f t="shared" si="2"/>
        <v>59</v>
      </c>
      <c r="AD7" s="21">
        <f t="shared" si="2"/>
        <v>60</v>
      </c>
      <c r="AE7" s="21" t="str">
        <f t="shared" si="2"/>
        <v/>
      </c>
      <c r="AF7" s="21" t="str">
        <f t="shared" si="2"/>
        <v/>
      </c>
    </row>
    <row r="8" spans="1:32" ht="15" x14ac:dyDescent="0.25">
      <c r="A8" s="409"/>
      <c r="B8" s="20">
        <f>EDATE(B6,1)</f>
        <v>32</v>
      </c>
      <c r="C8" s="20">
        <f t="shared" ref="C8:AF8" si="3">IFERROR(IF(MONTH(B8+1)=MONTH($B8),B8+1,""),"")</f>
        <v>33</v>
      </c>
      <c r="D8" s="20">
        <f t="shared" si="3"/>
        <v>34</v>
      </c>
      <c r="E8" s="20">
        <f t="shared" si="3"/>
        <v>35</v>
      </c>
      <c r="F8" s="20">
        <f t="shared" si="3"/>
        <v>36</v>
      </c>
      <c r="G8" s="20">
        <f t="shared" si="3"/>
        <v>37</v>
      </c>
      <c r="H8" s="20">
        <f t="shared" si="3"/>
        <v>38</v>
      </c>
      <c r="I8" s="20">
        <f t="shared" si="3"/>
        <v>39</v>
      </c>
      <c r="J8" s="20">
        <f t="shared" si="3"/>
        <v>40</v>
      </c>
      <c r="K8" s="20">
        <f t="shared" si="3"/>
        <v>41</v>
      </c>
      <c r="L8" s="20">
        <f t="shared" si="3"/>
        <v>42</v>
      </c>
      <c r="M8" s="20">
        <f t="shared" si="3"/>
        <v>43</v>
      </c>
      <c r="N8" s="20">
        <f t="shared" si="3"/>
        <v>44</v>
      </c>
      <c r="O8" s="20">
        <f t="shared" si="3"/>
        <v>45</v>
      </c>
      <c r="P8" s="20">
        <f t="shared" si="3"/>
        <v>46</v>
      </c>
      <c r="Q8" s="20">
        <f t="shared" si="3"/>
        <v>47</v>
      </c>
      <c r="R8" s="20">
        <f t="shared" si="3"/>
        <v>48</v>
      </c>
      <c r="S8" s="20">
        <f t="shared" si="3"/>
        <v>49</v>
      </c>
      <c r="T8" s="20">
        <f t="shared" si="3"/>
        <v>50</v>
      </c>
      <c r="U8" s="20">
        <f t="shared" si="3"/>
        <v>51</v>
      </c>
      <c r="V8" s="20">
        <f t="shared" si="3"/>
        <v>52</v>
      </c>
      <c r="W8" s="20">
        <f t="shared" si="3"/>
        <v>53</v>
      </c>
      <c r="X8" s="20">
        <f t="shared" si="3"/>
        <v>54</v>
      </c>
      <c r="Y8" s="20">
        <f t="shared" si="3"/>
        <v>55</v>
      </c>
      <c r="Z8" s="20">
        <f t="shared" si="3"/>
        <v>56</v>
      </c>
      <c r="AA8" s="20">
        <f t="shared" si="3"/>
        <v>57</v>
      </c>
      <c r="AB8" s="20">
        <f t="shared" si="3"/>
        <v>58</v>
      </c>
      <c r="AC8" s="20">
        <f t="shared" si="3"/>
        <v>59</v>
      </c>
      <c r="AD8" s="22">
        <f t="shared" si="3"/>
        <v>60</v>
      </c>
      <c r="AE8" s="22" t="str">
        <f t="shared" si="3"/>
        <v/>
      </c>
      <c r="AF8" s="22" t="str">
        <f t="shared" si="3"/>
        <v/>
      </c>
    </row>
    <row r="9" spans="1:32" ht="15" x14ac:dyDescent="0.25">
      <c r="A9" s="409">
        <v>44621</v>
      </c>
      <c r="B9" s="19">
        <f t="shared" ref="B9:AF9" si="4">B10</f>
        <v>61</v>
      </c>
      <c r="C9" s="19">
        <f t="shared" si="4"/>
        <v>62</v>
      </c>
      <c r="D9" s="19">
        <f t="shared" si="4"/>
        <v>63</v>
      </c>
      <c r="E9" s="19">
        <f t="shared" si="4"/>
        <v>64</v>
      </c>
      <c r="F9" s="19">
        <f t="shared" si="4"/>
        <v>65</v>
      </c>
      <c r="G9" s="19">
        <f t="shared" si="4"/>
        <v>66</v>
      </c>
      <c r="H9" s="19">
        <f t="shared" si="4"/>
        <v>67</v>
      </c>
      <c r="I9" s="19">
        <f t="shared" si="4"/>
        <v>68</v>
      </c>
      <c r="J9" s="19">
        <f t="shared" si="4"/>
        <v>69</v>
      </c>
      <c r="K9" s="19">
        <f t="shared" si="4"/>
        <v>70</v>
      </c>
      <c r="L9" s="19">
        <f t="shared" si="4"/>
        <v>71</v>
      </c>
      <c r="M9" s="19">
        <f t="shared" si="4"/>
        <v>72</v>
      </c>
      <c r="N9" s="19">
        <f t="shared" si="4"/>
        <v>73</v>
      </c>
      <c r="O9" s="19">
        <f t="shared" si="4"/>
        <v>74</v>
      </c>
      <c r="P9" s="19">
        <f t="shared" si="4"/>
        <v>75</v>
      </c>
      <c r="Q9" s="19">
        <f t="shared" si="4"/>
        <v>76</v>
      </c>
      <c r="R9" s="19">
        <f t="shared" si="4"/>
        <v>77</v>
      </c>
      <c r="S9" s="19">
        <f t="shared" si="4"/>
        <v>78</v>
      </c>
      <c r="T9" s="19">
        <f t="shared" si="4"/>
        <v>79</v>
      </c>
      <c r="U9" s="19">
        <f t="shared" si="4"/>
        <v>80</v>
      </c>
      <c r="V9" s="19">
        <f t="shared" si="4"/>
        <v>81</v>
      </c>
      <c r="W9" s="19">
        <f t="shared" si="4"/>
        <v>82</v>
      </c>
      <c r="X9" s="19">
        <f t="shared" si="4"/>
        <v>83</v>
      </c>
      <c r="Y9" s="19">
        <f t="shared" si="4"/>
        <v>84</v>
      </c>
      <c r="Z9" s="19">
        <f t="shared" si="4"/>
        <v>85</v>
      </c>
      <c r="AA9" s="19">
        <f t="shared" si="4"/>
        <v>86</v>
      </c>
      <c r="AB9" s="19">
        <f t="shared" si="4"/>
        <v>87</v>
      </c>
      <c r="AC9" s="19">
        <f t="shared" si="4"/>
        <v>88</v>
      </c>
      <c r="AD9" s="19">
        <f t="shared" si="4"/>
        <v>89</v>
      </c>
      <c r="AE9" s="19">
        <f t="shared" si="4"/>
        <v>90</v>
      </c>
      <c r="AF9" s="19">
        <f t="shared" si="4"/>
        <v>91</v>
      </c>
    </row>
    <row r="10" spans="1:32" ht="15" x14ac:dyDescent="0.25">
      <c r="A10" s="409"/>
      <c r="B10" s="20">
        <f>EDATE(B8,1)</f>
        <v>61</v>
      </c>
      <c r="C10" s="20">
        <f t="shared" ref="C10:AF10" si="5">IFERROR(IF(MONTH(B10+1)=MONTH($B10),B10+1,""),"")</f>
        <v>62</v>
      </c>
      <c r="D10" s="20">
        <f t="shared" si="5"/>
        <v>63</v>
      </c>
      <c r="E10" s="20">
        <f t="shared" si="5"/>
        <v>64</v>
      </c>
      <c r="F10" s="20">
        <f t="shared" si="5"/>
        <v>65</v>
      </c>
      <c r="G10" s="20">
        <f t="shared" si="5"/>
        <v>66</v>
      </c>
      <c r="H10" s="20">
        <f t="shared" si="5"/>
        <v>67</v>
      </c>
      <c r="I10" s="20">
        <f t="shared" si="5"/>
        <v>68</v>
      </c>
      <c r="J10" s="20">
        <f t="shared" si="5"/>
        <v>69</v>
      </c>
      <c r="K10" s="20">
        <f t="shared" si="5"/>
        <v>70</v>
      </c>
      <c r="L10" s="20">
        <f t="shared" si="5"/>
        <v>71</v>
      </c>
      <c r="M10" s="20">
        <f t="shared" si="5"/>
        <v>72</v>
      </c>
      <c r="N10" s="20">
        <f t="shared" si="5"/>
        <v>73</v>
      </c>
      <c r="O10" s="20">
        <f t="shared" si="5"/>
        <v>74</v>
      </c>
      <c r="P10" s="20">
        <f t="shared" si="5"/>
        <v>75</v>
      </c>
      <c r="Q10" s="20">
        <f t="shared" si="5"/>
        <v>76</v>
      </c>
      <c r="R10" s="20">
        <f t="shared" si="5"/>
        <v>77</v>
      </c>
      <c r="S10" s="20">
        <f t="shared" si="5"/>
        <v>78</v>
      </c>
      <c r="T10" s="20">
        <f t="shared" si="5"/>
        <v>79</v>
      </c>
      <c r="U10" s="20">
        <f t="shared" si="5"/>
        <v>80</v>
      </c>
      <c r="V10" s="20">
        <f t="shared" si="5"/>
        <v>81</v>
      </c>
      <c r="W10" s="20">
        <f t="shared" si="5"/>
        <v>82</v>
      </c>
      <c r="X10" s="20">
        <f t="shared" si="5"/>
        <v>83</v>
      </c>
      <c r="Y10" s="20">
        <f t="shared" si="5"/>
        <v>84</v>
      </c>
      <c r="Z10" s="20">
        <f t="shared" si="5"/>
        <v>85</v>
      </c>
      <c r="AA10" s="20">
        <f t="shared" si="5"/>
        <v>86</v>
      </c>
      <c r="AB10" s="20">
        <f t="shared" si="5"/>
        <v>87</v>
      </c>
      <c r="AC10" s="20">
        <f t="shared" si="5"/>
        <v>88</v>
      </c>
      <c r="AD10" s="20">
        <f t="shared" si="5"/>
        <v>89</v>
      </c>
      <c r="AE10" s="20">
        <f t="shared" si="5"/>
        <v>90</v>
      </c>
      <c r="AF10" s="20">
        <f t="shared" si="5"/>
        <v>91</v>
      </c>
    </row>
    <row r="11" spans="1:32" ht="15" x14ac:dyDescent="0.25">
      <c r="A11" s="409">
        <v>44652</v>
      </c>
      <c r="B11" s="19">
        <f t="shared" ref="B11:AF11" si="6">B12</f>
        <v>92</v>
      </c>
      <c r="C11" s="19">
        <f t="shared" si="6"/>
        <v>93</v>
      </c>
      <c r="D11" s="19">
        <f t="shared" si="6"/>
        <v>94</v>
      </c>
      <c r="E11" s="19">
        <f t="shared" si="6"/>
        <v>95</v>
      </c>
      <c r="F11" s="19">
        <f t="shared" si="6"/>
        <v>96</v>
      </c>
      <c r="G11" s="19">
        <f t="shared" si="6"/>
        <v>97</v>
      </c>
      <c r="H11" s="19">
        <f t="shared" si="6"/>
        <v>98</v>
      </c>
      <c r="I11" s="19">
        <f t="shared" si="6"/>
        <v>99</v>
      </c>
      <c r="J11" s="19">
        <f t="shared" si="6"/>
        <v>100</v>
      </c>
      <c r="K11" s="19">
        <f t="shared" si="6"/>
        <v>101</v>
      </c>
      <c r="L11" s="19">
        <f t="shared" si="6"/>
        <v>102</v>
      </c>
      <c r="M11" s="19">
        <f t="shared" si="6"/>
        <v>103</v>
      </c>
      <c r="N11" s="19">
        <f t="shared" si="6"/>
        <v>104</v>
      </c>
      <c r="O11" s="19">
        <f t="shared" si="6"/>
        <v>105</v>
      </c>
      <c r="P11" s="19">
        <f t="shared" si="6"/>
        <v>106</v>
      </c>
      <c r="Q11" s="19">
        <f t="shared" si="6"/>
        <v>107</v>
      </c>
      <c r="R11" s="19">
        <f t="shared" si="6"/>
        <v>108</v>
      </c>
      <c r="S11" s="19">
        <f t="shared" si="6"/>
        <v>109</v>
      </c>
      <c r="T11" s="19">
        <f t="shared" si="6"/>
        <v>110</v>
      </c>
      <c r="U11" s="19">
        <f t="shared" si="6"/>
        <v>111</v>
      </c>
      <c r="V11" s="19">
        <f t="shared" si="6"/>
        <v>112</v>
      </c>
      <c r="W11" s="19">
        <f t="shared" si="6"/>
        <v>113</v>
      </c>
      <c r="X11" s="19">
        <f t="shared" si="6"/>
        <v>114</v>
      </c>
      <c r="Y11" s="19">
        <f t="shared" si="6"/>
        <v>115</v>
      </c>
      <c r="Z11" s="19">
        <f t="shared" si="6"/>
        <v>116</v>
      </c>
      <c r="AA11" s="19">
        <f t="shared" si="6"/>
        <v>117</v>
      </c>
      <c r="AB11" s="19">
        <f t="shared" si="6"/>
        <v>118</v>
      </c>
      <c r="AC11" s="19">
        <f t="shared" si="6"/>
        <v>119</v>
      </c>
      <c r="AD11" s="19">
        <f t="shared" si="6"/>
        <v>120</v>
      </c>
      <c r="AE11" s="19">
        <f t="shared" si="6"/>
        <v>121</v>
      </c>
      <c r="AF11" s="23" t="str">
        <f t="shared" si="6"/>
        <v/>
      </c>
    </row>
    <row r="12" spans="1:32" ht="15" x14ac:dyDescent="0.25">
      <c r="A12" s="409"/>
      <c r="B12" s="20">
        <f>EDATE(B10,1)</f>
        <v>92</v>
      </c>
      <c r="C12" s="20">
        <f t="shared" ref="C12:AF12" si="7">IFERROR(IF(MONTH(B12+1)=MONTH($B12),B12+1,""),"")</f>
        <v>93</v>
      </c>
      <c r="D12" s="20">
        <f t="shared" si="7"/>
        <v>94</v>
      </c>
      <c r="E12" s="20">
        <f t="shared" si="7"/>
        <v>95</v>
      </c>
      <c r="F12" s="20">
        <f t="shared" si="7"/>
        <v>96</v>
      </c>
      <c r="G12" s="20">
        <f t="shared" si="7"/>
        <v>97</v>
      </c>
      <c r="H12" s="20">
        <f t="shared" si="7"/>
        <v>98</v>
      </c>
      <c r="I12" s="20">
        <f t="shared" si="7"/>
        <v>99</v>
      </c>
      <c r="J12" s="20">
        <f t="shared" si="7"/>
        <v>100</v>
      </c>
      <c r="K12" s="20">
        <f t="shared" si="7"/>
        <v>101</v>
      </c>
      <c r="L12" s="20">
        <f t="shared" si="7"/>
        <v>102</v>
      </c>
      <c r="M12" s="20">
        <f t="shared" si="7"/>
        <v>103</v>
      </c>
      <c r="N12" s="20">
        <f t="shared" si="7"/>
        <v>104</v>
      </c>
      <c r="O12" s="20">
        <f t="shared" si="7"/>
        <v>105</v>
      </c>
      <c r="P12" s="20">
        <f t="shared" si="7"/>
        <v>106</v>
      </c>
      <c r="Q12" s="20">
        <f t="shared" si="7"/>
        <v>107</v>
      </c>
      <c r="R12" s="20">
        <f t="shared" si="7"/>
        <v>108</v>
      </c>
      <c r="S12" s="20">
        <f t="shared" si="7"/>
        <v>109</v>
      </c>
      <c r="T12" s="20">
        <f t="shared" si="7"/>
        <v>110</v>
      </c>
      <c r="U12" s="20">
        <f t="shared" si="7"/>
        <v>111</v>
      </c>
      <c r="V12" s="20">
        <f t="shared" si="7"/>
        <v>112</v>
      </c>
      <c r="W12" s="20">
        <f t="shared" si="7"/>
        <v>113</v>
      </c>
      <c r="X12" s="20">
        <f t="shared" si="7"/>
        <v>114</v>
      </c>
      <c r="Y12" s="20">
        <f t="shared" si="7"/>
        <v>115</v>
      </c>
      <c r="Z12" s="20">
        <f t="shared" si="7"/>
        <v>116</v>
      </c>
      <c r="AA12" s="20">
        <f t="shared" si="7"/>
        <v>117</v>
      </c>
      <c r="AB12" s="20">
        <f t="shared" si="7"/>
        <v>118</v>
      </c>
      <c r="AC12" s="20">
        <f t="shared" si="7"/>
        <v>119</v>
      </c>
      <c r="AD12" s="20">
        <f t="shared" si="7"/>
        <v>120</v>
      </c>
      <c r="AE12" s="20">
        <f t="shared" si="7"/>
        <v>121</v>
      </c>
      <c r="AF12" s="22" t="str">
        <f t="shared" si="7"/>
        <v/>
      </c>
    </row>
    <row r="13" spans="1:32" ht="15" x14ac:dyDescent="0.25">
      <c r="A13" s="409">
        <v>44682</v>
      </c>
      <c r="B13" s="19">
        <f t="shared" ref="B13:AF13" si="8">B14</f>
        <v>122</v>
      </c>
      <c r="C13" s="19">
        <f t="shared" si="8"/>
        <v>123</v>
      </c>
      <c r="D13" s="19">
        <f t="shared" si="8"/>
        <v>124</v>
      </c>
      <c r="E13" s="19">
        <f t="shared" si="8"/>
        <v>125</v>
      </c>
      <c r="F13" s="19">
        <f t="shared" si="8"/>
        <v>126</v>
      </c>
      <c r="G13" s="19">
        <f t="shared" si="8"/>
        <v>127</v>
      </c>
      <c r="H13" s="19">
        <f t="shared" si="8"/>
        <v>128</v>
      </c>
      <c r="I13" s="19">
        <f t="shared" si="8"/>
        <v>129</v>
      </c>
      <c r="J13" s="19">
        <f t="shared" si="8"/>
        <v>130</v>
      </c>
      <c r="K13" s="19">
        <f t="shared" si="8"/>
        <v>131</v>
      </c>
      <c r="L13" s="19">
        <f t="shared" si="8"/>
        <v>132</v>
      </c>
      <c r="M13" s="19">
        <f t="shared" si="8"/>
        <v>133</v>
      </c>
      <c r="N13" s="19">
        <f t="shared" si="8"/>
        <v>134</v>
      </c>
      <c r="O13" s="19">
        <f t="shared" si="8"/>
        <v>135</v>
      </c>
      <c r="P13" s="19">
        <f t="shared" si="8"/>
        <v>136</v>
      </c>
      <c r="Q13" s="19">
        <f t="shared" si="8"/>
        <v>137</v>
      </c>
      <c r="R13" s="19">
        <f t="shared" si="8"/>
        <v>138</v>
      </c>
      <c r="S13" s="19">
        <f t="shared" si="8"/>
        <v>139</v>
      </c>
      <c r="T13" s="19">
        <f t="shared" si="8"/>
        <v>140</v>
      </c>
      <c r="U13" s="19">
        <f t="shared" si="8"/>
        <v>141</v>
      </c>
      <c r="V13" s="19">
        <f t="shared" si="8"/>
        <v>142</v>
      </c>
      <c r="W13" s="19">
        <f t="shared" si="8"/>
        <v>143</v>
      </c>
      <c r="X13" s="19">
        <f t="shared" si="8"/>
        <v>144</v>
      </c>
      <c r="Y13" s="19">
        <f t="shared" si="8"/>
        <v>145</v>
      </c>
      <c r="Z13" s="19">
        <f t="shared" si="8"/>
        <v>146</v>
      </c>
      <c r="AA13" s="19">
        <f t="shared" si="8"/>
        <v>147</v>
      </c>
      <c r="AB13" s="19">
        <f t="shared" si="8"/>
        <v>148</v>
      </c>
      <c r="AC13" s="19">
        <f t="shared" si="8"/>
        <v>149</v>
      </c>
      <c r="AD13" s="19">
        <f t="shared" si="8"/>
        <v>150</v>
      </c>
      <c r="AE13" s="19">
        <f t="shared" si="8"/>
        <v>151</v>
      </c>
      <c r="AF13" s="19">
        <f t="shared" si="8"/>
        <v>152</v>
      </c>
    </row>
    <row r="14" spans="1:32" ht="15" x14ac:dyDescent="0.25">
      <c r="A14" s="409"/>
      <c r="B14" s="20">
        <f>EDATE(B12,1)</f>
        <v>122</v>
      </c>
      <c r="C14" s="20">
        <f t="shared" ref="C14:AF14" si="9">IFERROR(IF(MONTH(B14+1)=MONTH($B14),B14+1,""),"")</f>
        <v>123</v>
      </c>
      <c r="D14" s="20">
        <f t="shared" si="9"/>
        <v>124</v>
      </c>
      <c r="E14" s="20">
        <f t="shared" si="9"/>
        <v>125</v>
      </c>
      <c r="F14" s="20">
        <f t="shared" si="9"/>
        <v>126</v>
      </c>
      <c r="G14" s="20">
        <f t="shared" si="9"/>
        <v>127</v>
      </c>
      <c r="H14" s="20">
        <f t="shared" si="9"/>
        <v>128</v>
      </c>
      <c r="I14" s="20">
        <f t="shared" si="9"/>
        <v>129</v>
      </c>
      <c r="J14" s="20">
        <f t="shared" si="9"/>
        <v>130</v>
      </c>
      <c r="K14" s="20">
        <f t="shared" si="9"/>
        <v>131</v>
      </c>
      <c r="L14" s="20">
        <f t="shared" si="9"/>
        <v>132</v>
      </c>
      <c r="M14" s="20">
        <f t="shared" si="9"/>
        <v>133</v>
      </c>
      <c r="N14" s="20">
        <f t="shared" si="9"/>
        <v>134</v>
      </c>
      <c r="O14" s="20">
        <f t="shared" si="9"/>
        <v>135</v>
      </c>
      <c r="P14" s="20">
        <f t="shared" si="9"/>
        <v>136</v>
      </c>
      <c r="Q14" s="20">
        <f t="shared" si="9"/>
        <v>137</v>
      </c>
      <c r="R14" s="20">
        <f t="shared" si="9"/>
        <v>138</v>
      </c>
      <c r="S14" s="20">
        <f t="shared" si="9"/>
        <v>139</v>
      </c>
      <c r="T14" s="20">
        <f t="shared" si="9"/>
        <v>140</v>
      </c>
      <c r="U14" s="20">
        <f t="shared" si="9"/>
        <v>141</v>
      </c>
      <c r="V14" s="20">
        <f t="shared" si="9"/>
        <v>142</v>
      </c>
      <c r="W14" s="20">
        <f t="shared" si="9"/>
        <v>143</v>
      </c>
      <c r="X14" s="20">
        <f t="shared" si="9"/>
        <v>144</v>
      </c>
      <c r="Y14" s="20">
        <f t="shared" si="9"/>
        <v>145</v>
      </c>
      <c r="Z14" s="20">
        <f t="shared" si="9"/>
        <v>146</v>
      </c>
      <c r="AA14" s="20">
        <f t="shared" si="9"/>
        <v>147</v>
      </c>
      <c r="AB14" s="20">
        <f t="shared" si="9"/>
        <v>148</v>
      </c>
      <c r="AC14" s="20">
        <f t="shared" si="9"/>
        <v>149</v>
      </c>
      <c r="AD14" s="20">
        <f t="shared" si="9"/>
        <v>150</v>
      </c>
      <c r="AE14" s="20">
        <f t="shared" si="9"/>
        <v>151</v>
      </c>
      <c r="AF14" s="20">
        <f t="shared" si="9"/>
        <v>152</v>
      </c>
    </row>
    <row r="15" spans="1:32" ht="15" x14ac:dyDescent="0.25">
      <c r="A15" s="409">
        <v>44713</v>
      </c>
      <c r="B15" s="19">
        <f t="shared" ref="B15:AF15" si="10">B16</f>
        <v>153</v>
      </c>
      <c r="C15" s="19">
        <f t="shared" si="10"/>
        <v>154</v>
      </c>
      <c r="D15" s="19">
        <f t="shared" si="10"/>
        <v>155</v>
      </c>
      <c r="E15" s="19">
        <f t="shared" si="10"/>
        <v>156</v>
      </c>
      <c r="F15" s="19">
        <f t="shared" si="10"/>
        <v>157</v>
      </c>
      <c r="G15" s="19">
        <f t="shared" si="10"/>
        <v>158</v>
      </c>
      <c r="H15" s="19">
        <f t="shared" si="10"/>
        <v>159</v>
      </c>
      <c r="I15" s="19">
        <f t="shared" si="10"/>
        <v>160</v>
      </c>
      <c r="J15" s="19">
        <f t="shared" si="10"/>
        <v>161</v>
      </c>
      <c r="K15" s="19">
        <f t="shared" si="10"/>
        <v>162</v>
      </c>
      <c r="L15" s="19">
        <f t="shared" si="10"/>
        <v>163</v>
      </c>
      <c r="M15" s="19">
        <f t="shared" si="10"/>
        <v>164</v>
      </c>
      <c r="N15" s="19">
        <f t="shared" si="10"/>
        <v>165</v>
      </c>
      <c r="O15" s="19">
        <f t="shared" si="10"/>
        <v>166</v>
      </c>
      <c r="P15" s="19">
        <f t="shared" si="10"/>
        <v>167</v>
      </c>
      <c r="Q15" s="19">
        <f t="shared" si="10"/>
        <v>168</v>
      </c>
      <c r="R15" s="19">
        <f t="shared" si="10"/>
        <v>169</v>
      </c>
      <c r="S15" s="19">
        <f t="shared" si="10"/>
        <v>170</v>
      </c>
      <c r="T15" s="19">
        <f t="shared" si="10"/>
        <v>171</v>
      </c>
      <c r="U15" s="19">
        <f t="shared" si="10"/>
        <v>172</v>
      </c>
      <c r="V15" s="19">
        <f t="shared" si="10"/>
        <v>173</v>
      </c>
      <c r="W15" s="19">
        <f t="shared" si="10"/>
        <v>174</v>
      </c>
      <c r="X15" s="19">
        <f t="shared" si="10"/>
        <v>175</v>
      </c>
      <c r="Y15" s="19">
        <f t="shared" si="10"/>
        <v>176</v>
      </c>
      <c r="Z15" s="19">
        <f t="shared" si="10"/>
        <v>177</v>
      </c>
      <c r="AA15" s="19">
        <f t="shared" si="10"/>
        <v>178</v>
      </c>
      <c r="AB15" s="19">
        <f t="shared" si="10"/>
        <v>179</v>
      </c>
      <c r="AC15" s="19">
        <f t="shared" si="10"/>
        <v>180</v>
      </c>
      <c r="AD15" s="19">
        <f t="shared" si="10"/>
        <v>181</v>
      </c>
      <c r="AE15" s="19">
        <f t="shared" si="10"/>
        <v>182</v>
      </c>
      <c r="AF15" s="23" t="str">
        <f t="shared" si="10"/>
        <v/>
      </c>
    </row>
    <row r="16" spans="1:32" ht="15" x14ac:dyDescent="0.25">
      <c r="A16" s="409"/>
      <c r="B16" s="20">
        <f>EDATE(B14,1)</f>
        <v>153</v>
      </c>
      <c r="C16" s="20">
        <f t="shared" ref="C16:AF16" si="11">IFERROR(IF(MONTH(B16+1)=MONTH($B16),B16+1,""),"")</f>
        <v>154</v>
      </c>
      <c r="D16" s="20">
        <f t="shared" si="11"/>
        <v>155</v>
      </c>
      <c r="E16" s="20">
        <f t="shared" si="11"/>
        <v>156</v>
      </c>
      <c r="F16" s="20">
        <f t="shared" si="11"/>
        <v>157</v>
      </c>
      <c r="G16" s="20">
        <f t="shared" si="11"/>
        <v>158</v>
      </c>
      <c r="H16" s="20">
        <f t="shared" si="11"/>
        <v>159</v>
      </c>
      <c r="I16" s="20">
        <f t="shared" si="11"/>
        <v>160</v>
      </c>
      <c r="J16" s="20">
        <f t="shared" si="11"/>
        <v>161</v>
      </c>
      <c r="K16" s="20">
        <f t="shared" si="11"/>
        <v>162</v>
      </c>
      <c r="L16" s="20">
        <f t="shared" si="11"/>
        <v>163</v>
      </c>
      <c r="M16" s="20">
        <f t="shared" si="11"/>
        <v>164</v>
      </c>
      <c r="N16" s="20">
        <f t="shared" si="11"/>
        <v>165</v>
      </c>
      <c r="O16" s="20">
        <f t="shared" si="11"/>
        <v>166</v>
      </c>
      <c r="P16" s="20">
        <f t="shared" si="11"/>
        <v>167</v>
      </c>
      <c r="Q16" s="20">
        <f t="shared" si="11"/>
        <v>168</v>
      </c>
      <c r="R16" s="20">
        <f t="shared" si="11"/>
        <v>169</v>
      </c>
      <c r="S16" s="20">
        <f t="shared" si="11"/>
        <v>170</v>
      </c>
      <c r="T16" s="20">
        <f t="shared" si="11"/>
        <v>171</v>
      </c>
      <c r="U16" s="20">
        <f t="shared" si="11"/>
        <v>172</v>
      </c>
      <c r="V16" s="20">
        <f t="shared" si="11"/>
        <v>173</v>
      </c>
      <c r="W16" s="20">
        <f t="shared" si="11"/>
        <v>174</v>
      </c>
      <c r="X16" s="20">
        <f t="shared" si="11"/>
        <v>175</v>
      </c>
      <c r="Y16" s="20">
        <f t="shared" si="11"/>
        <v>176</v>
      </c>
      <c r="Z16" s="20">
        <f t="shared" si="11"/>
        <v>177</v>
      </c>
      <c r="AA16" s="20">
        <f t="shared" si="11"/>
        <v>178</v>
      </c>
      <c r="AB16" s="20">
        <f t="shared" si="11"/>
        <v>179</v>
      </c>
      <c r="AC16" s="20">
        <f t="shared" si="11"/>
        <v>180</v>
      </c>
      <c r="AD16" s="20">
        <f t="shared" si="11"/>
        <v>181</v>
      </c>
      <c r="AE16" s="20">
        <f t="shared" si="11"/>
        <v>182</v>
      </c>
      <c r="AF16" s="22" t="str">
        <f t="shared" si="11"/>
        <v/>
      </c>
    </row>
    <row r="17" spans="1:32" ht="15" x14ac:dyDescent="0.25">
      <c r="A17" s="409">
        <v>44743</v>
      </c>
      <c r="B17" s="19">
        <f t="shared" ref="B17:AF17" si="12">B18</f>
        <v>183</v>
      </c>
      <c r="C17" s="19">
        <f t="shared" si="12"/>
        <v>184</v>
      </c>
      <c r="D17" s="19">
        <f t="shared" si="12"/>
        <v>185</v>
      </c>
      <c r="E17" s="19">
        <f t="shared" si="12"/>
        <v>186</v>
      </c>
      <c r="F17" s="19">
        <f t="shared" si="12"/>
        <v>187</v>
      </c>
      <c r="G17" s="19">
        <f t="shared" si="12"/>
        <v>188</v>
      </c>
      <c r="H17" s="19">
        <f t="shared" si="12"/>
        <v>189</v>
      </c>
      <c r="I17" s="19">
        <f t="shared" si="12"/>
        <v>190</v>
      </c>
      <c r="J17" s="19">
        <f t="shared" si="12"/>
        <v>191</v>
      </c>
      <c r="K17" s="19">
        <f t="shared" si="12"/>
        <v>192</v>
      </c>
      <c r="L17" s="19">
        <f t="shared" si="12"/>
        <v>193</v>
      </c>
      <c r="M17" s="19">
        <f t="shared" si="12"/>
        <v>194</v>
      </c>
      <c r="N17" s="19">
        <f t="shared" si="12"/>
        <v>195</v>
      </c>
      <c r="O17" s="19">
        <f t="shared" si="12"/>
        <v>196</v>
      </c>
      <c r="P17" s="19">
        <f t="shared" si="12"/>
        <v>197</v>
      </c>
      <c r="Q17" s="19">
        <f t="shared" si="12"/>
        <v>198</v>
      </c>
      <c r="R17" s="19">
        <f t="shared" si="12"/>
        <v>199</v>
      </c>
      <c r="S17" s="19">
        <f t="shared" si="12"/>
        <v>200</v>
      </c>
      <c r="T17" s="19">
        <f t="shared" si="12"/>
        <v>201</v>
      </c>
      <c r="U17" s="19">
        <f t="shared" si="12"/>
        <v>202</v>
      </c>
      <c r="V17" s="19">
        <f t="shared" si="12"/>
        <v>203</v>
      </c>
      <c r="W17" s="19">
        <f t="shared" si="12"/>
        <v>204</v>
      </c>
      <c r="X17" s="19">
        <f t="shared" si="12"/>
        <v>205</v>
      </c>
      <c r="Y17" s="19">
        <f t="shared" si="12"/>
        <v>206</v>
      </c>
      <c r="Z17" s="19">
        <f t="shared" si="12"/>
        <v>207</v>
      </c>
      <c r="AA17" s="19">
        <f t="shared" si="12"/>
        <v>208</v>
      </c>
      <c r="AB17" s="19">
        <f t="shared" si="12"/>
        <v>209</v>
      </c>
      <c r="AC17" s="19">
        <f t="shared" si="12"/>
        <v>210</v>
      </c>
      <c r="AD17" s="19">
        <f t="shared" si="12"/>
        <v>211</v>
      </c>
      <c r="AE17" s="19">
        <f t="shared" si="12"/>
        <v>212</v>
      </c>
      <c r="AF17" s="19">
        <f t="shared" si="12"/>
        <v>213</v>
      </c>
    </row>
    <row r="18" spans="1:32" ht="15" x14ac:dyDescent="0.25">
      <c r="A18" s="409"/>
      <c r="B18" s="20">
        <f>EDATE(B16,1)</f>
        <v>183</v>
      </c>
      <c r="C18" s="20">
        <f t="shared" ref="C18:AF18" si="13">IFERROR(IF(MONTH(B18+1)=MONTH($B18),B18+1,""),"")</f>
        <v>184</v>
      </c>
      <c r="D18" s="20">
        <f t="shared" si="13"/>
        <v>185</v>
      </c>
      <c r="E18" s="20">
        <f t="shared" si="13"/>
        <v>186</v>
      </c>
      <c r="F18" s="20">
        <f t="shared" si="13"/>
        <v>187</v>
      </c>
      <c r="G18" s="20">
        <f t="shared" si="13"/>
        <v>188</v>
      </c>
      <c r="H18" s="20">
        <f t="shared" si="13"/>
        <v>189</v>
      </c>
      <c r="I18" s="20">
        <f t="shared" si="13"/>
        <v>190</v>
      </c>
      <c r="J18" s="20">
        <f t="shared" si="13"/>
        <v>191</v>
      </c>
      <c r="K18" s="20">
        <f t="shared" si="13"/>
        <v>192</v>
      </c>
      <c r="L18" s="20">
        <f t="shared" si="13"/>
        <v>193</v>
      </c>
      <c r="M18" s="20">
        <f t="shared" si="13"/>
        <v>194</v>
      </c>
      <c r="N18" s="20">
        <f t="shared" si="13"/>
        <v>195</v>
      </c>
      <c r="O18" s="20">
        <f t="shared" si="13"/>
        <v>196</v>
      </c>
      <c r="P18" s="20">
        <f t="shared" si="13"/>
        <v>197</v>
      </c>
      <c r="Q18" s="20">
        <f t="shared" si="13"/>
        <v>198</v>
      </c>
      <c r="R18" s="20">
        <f t="shared" si="13"/>
        <v>199</v>
      </c>
      <c r="S18" s="20">
        <f t="shared" si="13"/>
        <v>200</v>
      </c>
      <c r="T18" s="20">
        <f t="shared" si="13"/>
        <v>201</v>
      </c>
      <c r="U18" s="20">
        <f t="shared" si="13"/>
        <v>202</v>
      </c>
      <c r="V18" s="20">
        <f t="shared" si="13"/>
        <v>203</v>
      </c>
      <c r="W18" s="20">
        <f t="shared" si="13"/>
        <v>204</v>
      </c>
      <c r="X18" s="20">
        <f t="shared" si="13"/>
        <v>205</v>
      </c>
      <c r="Y18" s="20">
        <f t="shared" si="13"/>
        <v>206</v>
      </c>
      <c r="Z18" s="20">
        <f t="shared" si="13"/>
        <v>207</v>
      </c>
      <c r="AA18" s="20">
        <f t="shared" si="13"/>
        <v>208</v>
      </c>
      <c r="AB18" s="20">
        <f t="shared" si="13"/>
        <v>209</v>
      </c>
      <c r="AC18" s="20">
        <f t="shared" si="13"/>
        <v>210</v>
      </c>
      <c r="AD18" s="20">
        <f t="shared" si="13"/>
        <v>211</v>
      </c>
      <c r="AE18" s="20">
        <f t="shared" si="13"/>
        <v>212</v>
      </c>
      <c r="AF18" s="20">
        <f t="shared" si="13"/>
        <v>213</v>
      </c>
    </row>
    <row r="19" spans="1:32" ht="15" x14ac:dyDescent="0.25">
      <c r="A19" s="409">
        <v>44774</v>
      </c>
      <c r="B19" s="19">
        <f t="shared" ref="B19:AF19" si="14">B20</f>
        <v>214</v>
      </c>
      <c r="C19" s="19">
        <f t="shared" si="14"/>
        <v>215</v>
      </c>
      <c r="D19" s="19">
        <f t="shared" si="14"/>
        <v>216</v>
      </c>
      <c r="E19" s="19">
        <f t="shared" si="14"/>
        <v>217</v>
      </c>
      <c r="F19" s="19">
        <f t="shared" si="14"/>
        <v>218</v>
      </c>
      <c r="G19" s="19">
        <f t="shared" si="14"/>
        <v>219</v>
      </c>
      <c r="H19" s="19">
        <f t="shared" si="14"/>
        <v>220</v>
      </c>
      <c r="I19" s="19">
        <f t="shared" si="14"/>
        <v>221</v>
      </c>
      <c r="J19" s="19">
        <f t="shared" si="14"/>
        <v>222</v>
      </c>
      <c r="K19" s="19">
        <f t="shared" si="14"/>
        <v>223</v>
      </c>
      <c r="L19" s="19">
        <f t="shared" si="14"/>
        <v>224</v>
      </c>
      <c r="M19" s="19">
        <f t="shared" si="14"/>
        <v>225</v>
      </c>
      <c r="N19" s="19">
        <f t="shared" si="14"/>
        <v>226</v>
      </c>
      <c r="O19" s="19">
        <f t="shared" si="14"/>
        <v>227</v>
      </c>
      <c r="P19" s="19">
        <f t="shared" si="14"/>
        <v>228</v>
      </c>
      <c r="Q19" s="19">
        <f t="shared" si="14"/>
        <v>229</v>
      </c>
      <c r="R19" s="19">
        <f t="shared" si="14"/>
        <v>230</v>
      </c>
      <c r="S19" s="19">
        <f t="shared" si="14"/>
        <v>231</v>
      </c>
      <c r="T19" s="19">
        <f t="shared" si="14"/>
        <v>232</v>
      </c>
      <c r="U19" s="19">
        <f t="shared" si="14"/>
        <v>233</v>
      </c>
      <c r="V19" s="19">
        <f t="shared" si="14"/>
        <v>234</v>
      </c>
      <c r="W19" s="19">
        <f t="shared" si="14"/>
        <v>235</v>
      </c>
      <c r="X19" s="19">
        <f t="shared" si="14"/>
        <v>236</v>
      </c>
      <c r="Y19" s="19">
        <f t="shared" si="14"/>
        <v>237</v>
      </c>
      <c r="Z19" s="19">
        <f t="shared" si="14"/>
        <v>238</v>
      </c>
      <c r="AA19" s="19">
        <f t="shared" si="14"/>
        <v>239</v>
      </c>
      <c r="AB19" s="19">
        <f t="shared" si="14"/>
        <v>240</v>
      </c>
      <c r="AC19" s="19">
        <f t="shared" si="14"/>
        <v>241</v>
      </c>
      <c r="AD19" s="19">
        <f t="shared" si="14"/>
        <v>242</v>
      </c>
      <c r="AE19" s="19">
        <f t="shared" si="14"/>
        <v>243</v>
      </c>
      <c r="AF19" s="19">
        <f t="shared" si="14"/>
        <v>244</v>
      </c>
    </row>
    <row r="20" spans="1:32" ht="15" x14ac:dyDescent="0.25">
      <c r="A20" s="409"/>
      <c r="B20" s="20">
        <f>EDATE(B18,1)</f>
        <v>214</v>
      </c>
      <c r="C20" s="20">
        <f t="shared" ref="C20:AF20" si="15">IFERROR(IF(MONTH(B20+1)=MONTH($B20),B20+1,""),"")</f>
        <v>215</v>
      </c>
      <c r="D20" s="20">
        <f t="shared" si="15"/>
        <v>216</v>
      </c>
      <c r="E20" s="20">
        <f t="shared" si="15"/>
        <v>217</v>
      </c>
      <c r="F20" s="20">
        <f t="shared" si="15"/>
        <v>218</v>
      </c>
      <c r="G20" s="20">
        <f t="shared" si="15"/>
        <v>219</v>
      </c>
      <c r="H20" s="20">
        <f t="shared" si="15"/>
        <v>220</v>
      </c>
      <c r="I20" s="20">
        <f t="shared" si="15"/>
        <v>221</v>
      </c>
      <c r="J20" s="20">
        <f t="shared" si="15"/>
        <v>222</v>
      </c>
      <c r="K20" s="20">
        <f t="shared" si="15"/>
        <v>223</v>
      </c>
      <c r="L20" s="20">
        <f t="shared" si="15"/>
        <v>224</v>
      </c>
      <c r="M20" s="20">
        <f t="shared" si="15"/>
        <v>225</v>
      </c>
      <c r="N20" s="20">
        <f t="shared" si="15"/>
        <v>226</v>
      </c>
      <c r="O20" s="20">
        <f t="shared" si="15"/>
        <v>227</v>
      </c>
      <c r="P20" s="20">
        <f t="shared" si="15"/>
        <v>228</v>
      </c>
      <c r="Q20" s="20">
        <f t="shared" si="15"/>
        <v>229</v>
      </c>
      <c r="R20" s="20">
        <f t="shared" si="15"/>
        <v>230</v>
      </c>
      <c r="S20" s="20">
        <f t="shared" si="15"/>
        <v>231</v>
      </c>
      <c r="T20" s="20">
        <f t="shared" si="15"/>
        <v>232</v>
      </c>
      <c r="U20" s="20">
        <f t="shared" si="15"/>
        <v>233</v>
      </c>
      <c r="V20" s="20">
        <f t="shared" si="15"/>
        <v>234</v>
      </c>
      <c r="W20" s="20">
        <f t="shared" si="15"/>
        <v>235</v>
      </c>
      <c r="X20" s="20">
        <f t="shared" si="15"/>
        <v>236</v>
      </c>
      <c r="Y20" s="20">
        <f t="shared" si="15"/>
        <v>237</v>
      </c>
      <c r="Z20" s="20">
        <f t="shared" si="15"/>
        <v>238</v>
      </c>
      <c r="AA20" s="20">
        <f t="shared" si="15"/>
        <v>239</v>
      </c>
      <c r="AB20" s="20">
        <f t="shared" si="15"/>
        <v>240</v>
      </c>
      <c r="AC20" s="20">
        <f t="shared" si="15"/>
        <v>241</v>
      </c>
      <c r="AD20" s="20">
        <f t="shared" si="15"/>
        <v>242</v>
      </c>
      <c r="AE20" s="20">
        <f t="shared" si="15"/>
        <v>243</v>
      </c>
      <c r="AF20" s="20">
        <f t="shared" si="15"/>
        <v>244</v>
      </c>
    </row>
    <row r="21" spans="1:32" ht="15" x14ac:dyDescent="0.25">
      <c r="A21" s="409">
        <v>44805</v>
      </c>
      <c r="B21" s="19">
        <f t="shared" ref="B21:AF21" si="16">B22</f>
        <v>245</v>
      </c>
      <c r="C21" s="19">
        <f t="shared" si="16"/>
        <v>246</v>
      </c>
      <c r="D21" s="19">
        <f t="shared" si="16"/>
        <v>247</v>
      </c>
      <c r="E21" s="19">
        <f t="shared" si="16"/>
        <v>248</v>
      </c>
      <c r="F21" s="19">
        <f t="shared" si="16"/>
        <v>249</v>
      </c>
      <c r="G21" s="19">
        <f t="shared" si="16"/>
        <v>250</v>
      </c>
      <c r="H21" s="19">
        <f t="shared" si="16"/>
        <v>251</v>
      </c>
      <c r="I21" s="19">
        <f t="shared" si="16"/>
        <v>252</v>
      </c>
      <c r="J21" s="19">
        <f t="shared" si="16"/>
        <v>253</v>
      </c>
      <c r="K21" s="19">
        <f t="shared" si="16"/>
        <v>254</v>
      </c>
      <c r="L21" s="19">
        <f t="shared" si="16"/>
        <v>255</v>
      </c>
      <c r="M21" s="19">
        <f t="shared" si="16"/>
        <v>256</v>
      </c>
      <c r="N21" s="19">
        <f t="shared" si="16"/>
        <v>257</v>
      </c>
      <c r="O21" s="19">
        <f t="shared" si="16"/>
        <v>258</v>
      </c>
      <c r="P21" s="19">
        <f t="shared" si="16"/>
        <v>259</v>
      </c>
      <c r="Q21" s="19">
        <f t="shared" si="16"/>
        <v>260</v>
      </c>
      <c r="R21" s="19">
        <f t="shared" si="16"/>
        <v>261</v>
      </c>
      <c r="S21" s="19">
        <f t="shared" si="16"/>
        <v>262</v>
      </c>
      <c r="T21" s="19">
        <f t="shared" si="16"/>
        <v>263</v>
      </c>
      <c r="U21" s="19">
        <f t="shared" si="16"/>
        <v>264</v>
      </c>
      <c r="V21" s="19">
        <f t="shared" si="16"/>
        <v>265</v>
      </c>
      <c r="W21" s="19">
        <f t="shared" si="16"/>
        <v>266</v>
      </c>
      <c r="X21" s="19">
        <f t="shared" si="16"/>
        <v>267</v>
      </c>
      <c r="Y21" s="19">
        <f t="shared" si="16"/>
        <v>268</v>
      </c>
      <c r="Z21" s="19">
        <f t="shared" si="16"/>
        <v>269</v>
      </c>
      <c r="AA21" s="19">
        <f t="shared" si="16"/>
        <v>270</v>
      </c>
      <c r="AB21" s="19">
        <f t="shared" si="16"/>
        <v>271</v>
      </c>
      <c r="AC21" s="19">
        <f t="shared" si="16"/>
        <v>272</v>
      </c>
      <c r="AD21" s="19">
        <f t="shared" si="16"/>
        <v>273</v>
      </c>
      <c r="AE21" s="19">
        <f t="shared" si="16"/>
        <v>274</v>
      </c>
      <c r="AF21" s="23" t="str">
        <f t="shared" si="16"/>
        <v/>
      </c>
    </row>
    <row r="22" spans="1:32" ht="15" x14ac:dyDescent="0.25">
      <c r="A22" s="409"/>
      <c r="B22" s="20">
        <f>EDATE(B20,1)</f>
        <v>245</v>
      </c>
      <c r="C22" s="20">
        <f t="shared" ref="C22:AF22" si="17">IFERROR(IF(MONTH(B22+1)=MONTH($B22),B22+1,""),"")</f>
        <v>246</v>
      </c>
      <c r="D22" s="20">
        <f t="shared" si="17"/>
        <v>247</v>
      </c>
      <c r="E22" s="20">
        <f t="shared" si="17"/>
        <v>248</v>
      </c>
      <c r="F22" s="20">
        <f t="shared" si="17"/>
        <v>249</v>
      </c>
      <c r="G22" s="20">
        <f t="shared" si="17"/>
        <v>250</v>
      </c>
      <c r="H22" s="20">
        <f t="shared" si="17"/>
        <v>251</v>
      </c>
      <c r="I22" s="20">
        <f t="shared" si="17"/>
        <v>252</v>
      </c>
      <c r="J22" s="20">
        <f t="shared" si="17"/>
        <v>253</v>
      </c>
      <c r="K22" s="20">
        <f t="shared" si="17"/>
        <v>254</v>
      </c>
      <c r="L22" s="20">
        <f t="shared" si="17"/>
        <v>255</v>
      </c>
      <c r="M22" s="20">
        <f t="shared" si="17"/>
        <v>256</v>
      </c>
      <c r="N22" s="20">
        <f t="shared" si="17"/>
        <v>257</v>
      </c>
      <c r="O22" s="20">
        <f t="shared" si="17"/>
        <v>258</v>
      </c>
      <c r="P22" s="20">
        <f t="shared" si="17"/>
        <v>259</v>
      </c>
      <c r="Q22" s="20">
        <f t="shared" si="17"/>
        <v>260</v>
      </c>
      <c r="R22" s="20">
        <f t="shared" si="17"/>
        <v>261</v>
      </c>
      <c r="S22" s="20">
        <f t="shared" si="17"/>
        <v>262</v>
      </c>
      <c r="T22" s="20">
        <f t="shared" si="17"/>
        <v>263</v>
      </c>
      <c r="U22" s="20">
        <f t="shared" si="17"/>
        <v>264</v>
      </c>
      <c r="V22" s="20">
        <f t="shared" si="17"/>
        <v>265</v>
      </c>
      <c r="W22" s="20">
        <f t="shared" si="17"/>
        <v>266</v>
      </c>
      <c r="X22" s="20">
        <f t="shared" si="17"/>
        <v>267</v>
      </c>
      <c r="Y22" s="20">
        <f t="shared" si="17"/>
        <v>268</v>
      </c>
      <c r="Z22" s="20">
        <f t="shared" si="17"/>
        <v>269</v>
      </c>
      <c r="AA22" s="20">
        <f t="shared" si="17"/>
        <v>270</v>
      </c>
      <c r="AB22" s="20">
        <f t="shared" si="17"/>
        <v>271</v>
      </c>
      <c r="AC22" s="20">
        <f t="shared" si="17"/>
        <v>272</v>
      </c>
      <c r="AD22" s="20">
        <f t="shared" si="17"/>
        <v>273</v>
      </c>
      <c r="AE22" s="20">
        <f t="shared" si="17"/>
        <v>274</v>
      </c>
      <c r="AF22" s="22" t="str">
        <f t="shared" si="17"/>
        <v/>
      </c>
    </row>
    <row r="23" spans="1:32" ht="15" x14ac:dyDescent="0.25">
      <c r="A23" s="409">
        <v>44835</v>
      </c>
      <c r="B23" s="19">
        <f t="shared" ref="B23:AF23" si="18">B24</f>
        <v>275</v>
      </c>
      <c r="C23" s="19">
        <f t="shared" si="18"/>
        <v>276</v>
      </c>
      <c r="D23" s="19">
        <f t="shared" si="18"/>
        <v>277</v>
      </c>
      <c r="E23" s="19">
        <f t="shared" si="18"/>
        <v>278</v>
      </c>
      <c r="F23" s="19">
        <f t="shared" si="18"/>
        <v>279</v>
      </c>
      <c r="G23" s="19">
        <f t="shared" si="18"/>
        <v>280</v>
      </c>
      <c r="H23" s="19">
        <f t="shared" si="18"/>
        <v>281</v>
      </c>
      <c r="I23" s="19">
        <f t="shared" si="18"/>
        <v>282</v>
      </c>
      <c r="J23" s="19">
        <f t="shared" si="18"/>
        <v>283</v>
      </c>
      <c r="K23" s="19">
        <f t="shared" si="18"/>
        <v>284</v>
      </c>
      <c r="L23" s="19">
        <f t="shared" si="18"/>
        <v>285</v>
      </c>
      <c r="M23" s="19">
        <f t="shared" si="18"/>
        <v>286</v>
      </c>
      <c r="N23" s="19">
        <f t="shared" si="18"/>
        <v>287</v>
      </c>
      <c r="O23" s="19">
        <f t="shared" si="18"/>
        <v>288</v>
      </c>
      <c r="P23" s="19">
        <f t="shared" si="18"/>
        <v>289</v>
      </c>
      <c r="Q23" s="19">
        <f t="shared" si="18"/>
        <v>290</v>
      </c>
      <c r="R23" s="19">
        <f t="shared" si="18"/>
        <v>291</v>
      </c>
      <c r="S23" s="19">
        <f t="shared" si="18"/>
        <v>292</v>
      </c>
      <c r="T23" s="19">
        <f t="shared" si="18"/>
        <v>293</v>
      </c>
      <c r="U23" s="19">
        <f t="shared" si="18"/>
        <v>294</v>
      </c>
      <c r="V23" s="19">
        <f t="shared" si="18"/>
        <v>295</v>
      </c>
      <c r="W23" s="19">
        <f t="shared" si="18"/>
        <v>296</v>
      </c>
      <c r="X23" s="19">
        <f t="shared" si="18"/>
        <v>297</v>
      </c>
      <c r="Y23" s="19">
        <f t="shared" si="18"/>
        <v>298</v>
      </c>
      <c r="Z23" s="19">
        <f t="shared" si="18"/>
        <v>299</v>
      </c>
      <c r="AA23" s="19">
        <f t="shared" si="18"/>
        <v>300</v>
      </c>
      <c r="AB23" s="19">
        <f t="shared" si="18"/>
        <v>301</v>
      </c>
      <c r="AC23" s="19">
        <f t="shared" si="18"/>
        <v>302</v>
      </c>
      <c r="AD23" s="19">
        <f t="shared" si="18"/>
        <v>303</v>
      </c>
      <c r="AE23" s="19">
        <f t="shared" si="18"/>
        <v>304</v>
      </c>
      <c r="AF23" s="19">
        <f t="shared" si="18"/>
        <v>305</v>
      </c>
    </row>
    <row r="24" spans="1:32" ht="15" x14ac:dyDescent="0.25">
      <c r="A24" s="409"/>
      <c r="B24" s="20">
        <f>EDATE(B22,1)</f>
        <v>275</v>
      </c>
      <c r="C24" s="20">
        <f t="shared" ref="C24:AF24" si="19">IFERROR(IF(MONTH(B24+1)=MONTH($B24),B24+1,""),"")</f>
        <v>276</v>
      </c>
      <c r="D24" s="20">
        <f t="shared" si="19"/>
        <v>277</v>
      </c>
      <c r="E24" s="20">
        <f t="shared" si="19"/>
        <v>278</v>
      </c>
      <c r="F24" s="20">
        <f t="shared" si="19"/>
        <v>279</v>
      </c>
      <c r="G24" s="20">
        <f t="shared" si="19"/>
        <v>280</v>
      </c>
      <c r="H24" s="20">
        <f t="shared" si="19"/>
        <v>281</v>
      </c>
      <c r="I24" s="20">
        <f t="shared" si="19"/>
        <v>282</v>
      </c>
      <c r="J24" s="20">
        <f t="shared" si="19"/>
        <v>283</v>
      </c>
      <c r="K24" s="20">
        <f t="shared" si="19"/>
        <v>284</v>
      </c>
      <c r="L24" s="20">
        <f t="shared" si="19"/>
        <v>285</v>
      </c>
      <c r="M24" s="20">
        <f t="shared" si="19"/>
        <v>286</v>
      </c>
      <c r="N24" s="20">
        <f t="shared" si="19"/>
        <v>287</v>
      </c>
      <c r="O24" s="20">
        <f t="shared" si="19"/>
        <v>288</v>
      </c>
      <c r="P24" s="20">
        <f t="shared" si="19"/>
        <v>289</v>
      </c>
      <c r="Q24" s="20">
        <f t="shared" si="19"/>
        <v>290</v>
      </c>
      <c r="R24" s="20">
        <f t="shared" si="19"/>
        <v>291</v>
      </c>
      <c r="S24" s="20">
        <f t="shared" si="19"/>
        <v>292</v>
      </c>
      <c r="T24" s="20">
        <f t="shared" si="19"/>
        <v>293</v>
      </c>
      <c r="U24" s="20">
        <f t="shared" si="19"/>
        <v>294</v>
      </c>
      <c r="V24" s="20">
        <f t="shared" si="19"/>
        <v>295</v>
      </c>
      <c r="W24" s="20">
        <f t="shared" si="19"/>
        <v>296</v>
      </c>
      <c r="X24" s="20">
        <f t="shared" si="19"/>
        <v>297</v>
      </c>
      <c r="Y24" s="20">
        <f t="shared" si="19"/>
        <v>298</v>
      </c>
      <c r="Z24" s="20">
        <f t="shared" si="19"/>
        <v>299</v>
      </c>
      <c r="AA24" s="20">
        <f t="shared" si="19"/>
        <v>300</v>
      </c>
      <c r="AB24" s="20">
        <f t="shared" si="19"/>
        <v>301</v>
      </c>
      <c r="AC24" s="20">
        <f t="shared" si="19"/>
        <v>302</v>
      </c>
      <c r="AD24" s="20">
        <f t="shared" si="19"/>
        <v>303</v>
      </c>
      <c r="AE24" s="20">
        <f t="shared" si="19"/>
        <v>304</v>
      </c>
      <c r="AF24" s="20">
        <f t="shared" si="19"/>
        <v>305</v>
      </c>
    </row>
    <row r="25" spans="1:32" ht="15" x14ac:dyDescent="0.25">
      <c r="A25" s="409">
        <v>44866</v>
      </c>
      <c r="B25" s="19">
        <f t="shared" ref="B25:AF25" si="20">B26</f>
        <v>306</v>
      </c>
      <c r="C25" s="19">
        <f t="shared" si="20"/>
        <v>307</v>
      </c>
      <c r="D25" s="19">
        <f t="shared" si="20"/>
        <v>308</v>
      </c>
      <c r="E25" s="19">
        <f t="shared" si="20"/>
        <v>309</v>
      </c>
      <c r="F25" s="19">
        <f t="shared" si="20"/>
        <v>310</v>
      </c>
      <c r="G25" s="19">
        <f t="shared" si="20"/>
        <v>311</v>
      </c>
      <c r="H25" s="19">
        <f t="shared" si="20"/>
        <v>312</v>
      </c>
      <c r="I25" s="19">
        <f t="shared" si="20"/>
        <v>313</v>
      </c>
      <c r="J25" s="19">
        <f t="shared" si="20"/>
        <v>314</v>
      </c>
      <c r="K25" s="19">
        <f t="shared" si="20"/>
        <v>315</v>
      </c>
      <c r="L25" s="19">
        <f t="shared" si="20"/>
        <v>316</v>
      </c>
      <c r="M25" s="19">
        <f t="shared" si="20"/>
        <v>317</v>
      </c>
      <c r="N25" s="19">
        <f t="shared" si="20"/>
        <v>318</v>
      </c>
      <c r="O25" s="19">
        <f t="shared" si="20"/>
        <v>319</v>
      </c>
      <c r="P25" s="19">
        <f t="shared" si="20"/>
        <v>320</v>
      </c>
      <c r="Q25" s="19">
        <f t="shared" si="20"/>
        <v>321</v>
      </c>
      <c r="R25" s="19">
        <f t="shared" si="20"/>
        <v>322</v>
      </c>
      <c r="S25" s="19">
        <f t="shared" si="20"/>
        <v>323</v>
      </c>
      <c r="T25" s="19">
        <f t="shared" si="20"/>
        <v>324</v>
      </c>
      <c r="U25" s="19">
        <f t="shared" si="20"/>
        <v>325</v>
      </c>
      <c r="V25" s="19">
        <f t="shared" si="20"/>
        <v>326</v>
      </c>
      <c r="W25" s="19">
        <f t="shared" si="20"/>
        <v>327</v>
      </c>
      <c r="X25" s="19">
        <f t="shared" si="20"/>
        <v>328</v>
      </c>
      <c r="Y25" s="19">
        <f t="shared" si="20"/>
        <v>329</v>
      </c>
      <c r="Z25" s="19">
        <f t="shared" si="20"/>
        <v>330</v>
      </c>
      <c r="AA25" s="19">
        <f t="shared" si="20"/>
        <v>331</v>
      </c>
      <c r="AB25" s="19">
        <f t="shared" si="20"/>
        <v>332</v>
      </c>
      <c r="AC25" s="19">
        <f t="shared" si="20"/>
        <v>333</v>
      </c>
      <c r="AD25" s="19">
        <f t="shared" si="20"/>
        <v>334</v>
      </c>
      <c r="AE25" s="19">
        <f t="shared" si="20"/>
        <v>335</v>
      </c>
      <c r="AF25" s="23" t="str">
        <f t="shared" si="20"/>
        <v/>
      </c>
    </row>
    <row r="26" spans="1:32" ht="15" x14ac:dyDescent="0.25">
      <c r="A26" s="409"/>
      <c r="B26" s="20">
        <f>EDATE(B24,1)</f>
        <v>306</v>
      </c>
      <c r="C26" s="20">
        <f t="shared" ref="C26:AF26" si="21">IFERROR(IF(MONTH(B26+1)=MONTH($B26),B26+1,""),"")</f>
        <v>307</v>
      </c>
      <c r="D26" s="20">
        <f t="shared" si="21"/>
        <v>308</v>
      </c>
      <c r="E26" s="20">
        <f t="shared" si="21"/>
        <v>309</v>
      </c>
      <c r="F26" s="20">
        <f t="shared" si="21"/>
        <v>310</v>
      </c>
      <c r="G26" s="20">
        <f t="shared" si="21"/>
        <v>311</v>
      </c>
      <c r="H26" s="20">
        <f t="shared" si="21"/>
        <v>312</v>
      </c>
      <c r="I26" s="20">
        <f t="shared" si="21"/>
        <v>313</v>
      </c>
      <c r="J26" s="20">
        <f t="shared" si="21"/>
        <v>314</v>
      </c>
      <c r="K26" s="20">
        <f t="shared" si="21"/>
        <v>315</v>
      </c>
      <c r="L26" s="20">
        <f t="shared" si="21"/>
        <v>316</v>
      </c>
      <c r="M26" s="20">
        <f t="shared" si="21"/>
        <v>317</v>
      </c>
      <c r="N26" s="20">
        <f t="shared" si="21"/>
        <v>318</v>
      </c>
      <c r="O26" s="20">
        <f t="shared" si="21"/>
        <v>319</v>
      </c>
      <c r="P26" s="20">
        <f t="shared" si="21"/>
        <v>320</v>
      </c>
      <c r="Q26" s="20">
        <f t="shared" si="21"/>
        <v>321</v>
      </c>
      <c r="R26" s="20">
        <f t="shared" si="21"/>
        <v>322</v>
      </c>
      <c r="S26" s="20">
        <f t="shared" si="21"/>
        <v>323</v>
      </c>
      <c r="T26" s="20">
        <f t="shared" si="21"/>
        <v>324</v>
      </c>
      <c r="U26" s="20">
        <f t="shared" si="21"/>
        <v>325</v>
      </c>
      <c r="V26" s="20">
        <f t="shared" si="21"/>
        <v>326</v>
      </c>
      <c r="W26" s="20">
        <f t="shared" si="21"/>
        <v>327</v>
      </c>
      <c r="X26" s="20">
        <f t="shared" si="21"/>
        <v>328</v>
      </c>
      <c r="Y26" s="20">
        <f t="shared" si="21"/>
        <v>329</v>
      </c>
      <c r="Z26" s="20">
        <f t="shared" si="21"/>
        <v>330</v>
      </c>
      <c r="AA26" s="20">
        <f t="shared" si="21"/>
        <v>331</v>
      </c>
      <c r="AB26" s="20">
        <f t="shared" si="21"/>
        <v>332</v>
      </c>
      <c r="AC26" s="20">
        <f t="shared" si="21"/>
        <v>333</v>
      </c>
      <c r="AD26" s="20">
        <f t="shared" si="21"/>
        <v>334</v>
      </c>
      <c r="AE26" s="20">
        <f t="shared" si="21"/>
        <v>335</v>
      </c>
      <c r="AF26" s="22" t="str">
        <f t="shared" si="21"/>
        <v/>
      </c>
    </row>
    <row r="27" spans="1:32" ht="15" x14ac:dyDescent="0.25">
      <c r="A27" s="409">
        <v>44896</v>
      </c>
      <c r="B27" s="19">
        <f t="shared" ref="B27:AF27" si="22">B28</f>
        <v>336</v>
      </c>
      <c r="C27" s="19">
        <f t="shared" si="22"/>
        <v>337</v>
      </c>
      <c r="D27" s="19">
        <f t="shared" si="22"/>
        <v>338</v>
      </c>
      <c r="E27" s="19">
        <f t="shared" si="22"/>
        <v>339</v>
      </c>
      <c r="F27" s="19">
        <f t="shared" si="22"/>
        <v>340</v>
      </c>
      <c r="G27" s="19">
        <f t="shared" si="22"/>
        <v>341</v>
      </c>
      <c r="H27" s="19">
        <f t="shared" si="22"/>
        <v>342</v>
      </c>
      <c r="I27" s="19">
        <f t="shared" si="22"/>
        <v>343</v>
      </c>
      <c r="J27" s="19">
        <f t="shared" si="22"/>
        <v>344</v>
      </c>
      <c r="K27" s="19">
        <f t="shared" si="22"/>
        <v>345</v>
      </c>
      <c r="L27" s="19">
        <f t="shared" si="22"/>
        <v>346</v>
      </c>
      <c r="M27" s="19">
        <f t="shared" si="22"/>
        <v>347</v>
      </c>
      <c r="N27" s="19">
        <f t="shared" si="22"/>
        <v>348</v>
      </c>
      <c r="O27" s="19">
        <f t="shared" si="22"/>
        <v>349</v>
      </c>
      <c r="P27" s="19">
        <f t="shared" si="22"/>
        <v>350</v>
      </c>
      <c r="Q27" s="19">
        <f t="shared" si="22"/>
        <v>351</v>
      </c>
      <c r="R27" s="19">
        <f t="shared" si="22"/>
        <v>352</v>
      </c>
      <c r="S27" s="19">
        <f t="shared" si="22"/>
        <v>353</v>
      </c>
      <c r="T27" s="19">
        <f t="shared" si="22"/>
        <v>354</v>
      </c>
      <c r="U27" s="19">
        <f t="shared" si="22"/>
        <v>355</v>
      </c>
      <c r="V27" s="19">
        <f t="shared" si="22"/>
        <v>356</v>
      </c>
      <c r="W27" s="19">
        <f t="shared" si="22"/>
        <v>357</v>
      </c>
      <c r="X27" s="19">
        <f t="shared" si="22"/>
        <v>358</v>
      </c>
      <c r="Y27" s="19">
        <f t="shared" si="22"/>
        <v>359</v>
      </c>
      <c r="Z27" s="19">
        <f t="shared" si="22"/>
        <v>360</v>
      </c>
      <c r="AA27" s="19">
        <f t="shared" si="22"/>
        <v>361</v>
      </c>
      <c r="AB27" s="19">
        <f t="shared" si="22"/>
        <v>362</v>
      </c>
      <c r="AC27" s="19">
        <f t="shared" si="22"/>
        <v>363</v>
      </c>
      <c r="AD27" s="19">
        <f t="shared" si="22"/>
        <v>364</v>
      </c>
      <c r="AE27" s="19">
        <f t="shared" si="22"/>
        <v>365</v>
      </c>
      <c r="AF27" s="19">
        <f t="shared" si="22"/>
        <v>366</v>
      </c>
    </row>
    <row r="28" spans="1:32" ht="15" x14ac:dyDescent="0.25">
      <c r="A28" s="409"/>
      <c r="B28" s="20">
        <f>EDATE(B26,1)</f>
        <v>336</v>
      </c>
      <c r="C28" s="20">
        <f t="shared" ref="C28:AF28" si="23">IFERROR(IF(MONTH(B28+1)=MONTH($B28),B28+1,""),"")</f>
        <v>337</v>
      </c>
      <c r="D28" s="20">
        <f t="shared" si="23"/>
        <v>338</v>
      </c>
      <c r="E28" s="20">
        <f t="shared" si="23"/>
        <v>339</v>
      </c>
      <c r="F28" s="20">
        <f t="shared" si="23"/>
        <v>340</v>
      </c>
      <c r="G28" s="20">
        <f t="shared" si="23"/>
        <v>341</v>
      </c>
      <c r="H28" s="20">
        <f t="shared" si="23"/>
        <v>342</v>
      </c>
      <c r="I28" s="20">
        <f t="shared" si="23"/>
        <v>343</v>
      </c>
      <c r="J28" s="20">
        <f t="shared" si="23"/>
        <v>344</v>
      </c>
      <c r="K28" s="20">
        <f t="shared" si="23"/>
        <v>345</v>
      </c>
      <c r="L28" s="20">
        <f t="shared" si="23"/>
        <v>346</v>
      </c>
      <c r="M28" s="20">
        <f t="shared" si="23"/>
        <v>347</v>
      </c>
      <c r="N28" s="20">
        <f t="shared" si="23"/>
        <v>348</v>
      </c>
      <c r="O28" s="20">
        <f t="shared" si="23"/>
        <v>349</v>
      </c>
      <c r="P28" s="20">
        <f t="shared" si="23"/>
        <v>350</v>
      </c>
      <c r="Q28" s="20">
        <f t="shared" si="23"/>
        <v>351</v>
      </c>
      <c r="R28" s="20">
        <f t="shared" si="23"/>
        <v>352</v>
      </c>
      <c r="S28" s="20">
        <f t="shared" si="23"/>
        <v>353</v>
      </c>
      <c r="T28" s="20">
        <f t="shared" si="23"/>
        <v>354</v>
      </c>
      <c r="U28" s="20">
        <f t="shared" si="23"/>
        <v>355</v>
      </c>
      <c r="V28" s="20">
        <f t="shared" si="23"/>
        <v>356</v>
      </c>
      <c r="W28" s="20">
        <f t="shared" si="23"/>
        <v>357</v>
      </c>
      <c r="X28" s="20">
        <f t="shared" si="23"/>
        <v>358</v>
      </c>
      <c r="Y28" s="20">
        <f t="shared" si="23"/>
        <v>359</v>
      </c>
      <c r="Z28" s="20">
        <f t="shared" si="23"/>
        <v>360</v>
      </c>
      <c r="AA28" s="20">
        <f t="shared" si="23"/>
        <v>361</v>
      </c>
      <c r="AB28" s="20">
        <f t="shared" si="23"/>
        <v>362</v>
      </c>
      <c r="AC28" s="20">
        <f t="shared" si="23"/>
        <v>363</v>
      </c>
      <c r="AD28" s="20">
        <f t="shared" si="23"/>
        <v>364</v>
      </c>
      <c r="AE28" s="20">
        <f t="shared" si="23"/>
        <v>365</v>
      </c>
      <c r="AF28" s="20">
        <f t="shared" si="23"/>
        <v>366</v>
      </c>
    </row>
  </sheetData>
  <sheetProtection algorithmName="SHA-512" hashValue="VxmZBhXN8nDeU+v+xDA5znICHTq8/bObhZeYqcu+ZhcmSj41egyXsQGVGRIWGSW5J0vFLEfcUE9B5ZEG5oJ/ZA==" saltValue="eoGjPlVfFYe2VAaw+jKNjw==" spinCount="100000" sheet="1" objects="1" scenarios="1"/>
  <mergeCells count="12">
    <mergeCell ref="A5:A6"/>
    <mergeCell ref="A7:A8"/>
    <mergeCell ref="A9:A10"/>
    <mergeCell ref="A11:A12"/>
    <mergeCell ref="A13:A14"/>
    <mergeCell ref="A25:A26"/>
    <mergeCell ref="A27:A28"/>
    <mergeCell ref="A15:A16"/>
    <mergeCell ref="A17:A18"/>
    <mergeCell ref="A19:A20"/>
    <mergeCell ref="A21:A22"/>
    <mergeCell ref="A23:A24"/>
  </mergeCells>
  <conditionalFormatting sqref="B5:AF28">
    <cfRule type="expression" dxfId="17" priority="36">
      <formula>WEEKDAY(B5,2)&gt;5</formula>
    </cfRule>
  </conditionalFormatting>
  <pageMargins left="0.7" right="0.7" top="0.78740157500000008" bottom="0.78740157500000008"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04500CD-00F2-45BB-9720-000900240017}">
            <xm:f>VLOOKUP(B5,Feiertage!$B$25:$B$31,1,0)</xm:f>
            <x14:dxf>
              <fill>
                <patternFill patternType="solid">
                  <fgColor theme="8" tint="0.79998168889431442"/>
                  <bgColor theme="8" tint="0.79998168889431442"/>
                </patternFill>
              </fill>
            </x14:dxf>
          </x14:cfRule>
          <x14:cfRule type="expression" priority="2" id="{00530026-0059-44A5-8583-00FB00F10083}">
            <xm:f>IF('Start Data'!$B$3=Feiertage!$Q$2,VLOOKUP(B5,Feiertage!$Q$3:$Q$21,1,0),0)</xm:f>
            <x14:dxf>
              <fill>
                <patternFill patternType="solid">
                  <fgColor theme="8" tint="0.79998168889431442"/>
                  <bgColor theme="8" tint="0.79998168889431442"/>
                </patternFill>
              </fill>
            </x14:dxf>
          </x14:cfRule>
          <x14:cfRule type="expression" priority="3" id="{00B9006B-0057-4112-B493-00B900DB004A}">
            <xm:f>IF('Start Data'!$B$3=Feiertage!$P$2,VLOOKUP(B5,Feiertage!$P$3:$P$21,1,0),0)</xm:f>
            <x14:dxf>
              <fill>
                <patternFill patternType="solid">
                  <fgColor theme="8" tint="0.79998168889431442"/>
                  <bgColor theme="8" tint="0.79998168889431442"/>
                </patternFill>
              </fill>
            </x14:dxf>
          </x14:cfRule>
          <x14:cfRule type="expression" priority="4" id="{00CB0071-009D-405E-9A81-008C002C0089}">
            <xm:f>IF('Start Data'!$B$3=Feiertage!$O$2,VLOOKUP(B5,Feiertage!$O$3:$O$21,1,0),0)</xm:f>
            <x14:dxf>
              <fill>
                <patternFill patternType="solid">
                  <fgColor theme="8" tint="0.79998168889431442"/>
                  <bgColor theme="8" tint="0.79998168889431442"/>
                </patternFill>
              </fill>
            </x14:dxf>
          </x14:cfRule>
          <x14:cfRule type="expression" priority="5" id="{00DE00E9-0097-49D8-BE03-00FE00BE00AE}">
            <xm:f>IF('Start Data'!$B$3=Feiertage!$N$2,VLOOKUP(B5,Feiertage!$N$3:$N$21,1,0),0)</xm:f>
            <x14:dxf>
              <fill>
                <patternFill patternType="solid">
                  <fgColor theme="8" tint="0.79998168889431442"/>
                  <bgColor theme="8" tint="0.79998168889431442"/>
                </patternFill>
              </fill>
            </x14:dxf>
          </x14:cfRule>
          <x14:cfRule type="expression" priority="6" id="{0093005E-00B4-4C0F-BBF3-0086002B00A7}">
            <xm:f>IF('Start Data'!$B$3=Feiertage!$M$2,VLOOKUP(B5,Feiertage!$M$3:$M$21,1,0),0)</xm:f>
            <x14:dxf>
              <fill>
                <patternFill patternType="solid">
                  <fgColor theme="8" tint="0.79998168889431442"/>
                  <bgColor theme="8" tint="0.79998168889431442"/>
                </patternFill>
              </fill>
            </x14:dxf>
          </x14:cfRule>
          <x14:cfRule type="expression" priority="7" id="{00B8009E-0036-4069-9A3A-006A00AC006C}">
            <xm:f>IF('Start Data'!$B$3=Feiertage!$L$2,VLOOKUP(B5,Feiertage!$L$3:$L$21,1,0),0)</xm:f>
            <x14:dxf>
              <fill>
                <patternFill patternType="solid">
                  <fgColor theme="8" tint="0.79998168889431442"/>
                  <bgColor theme="8" tint="0.79998168889431442"/>
                </patternFill>
              </fill>
            </x14:dxf>
          </x14:cfRule>
          <x14:cfRule type="expression" priority="8" id="{00FF0011-0032-4DE9-A6CB-004300F20006}">
            <xm:f>IF('Start Data'!$B$3=Feiertage!$K$2,VLOOKUP(B5,Feiertage!$K$3:$K$21,1,0),0)</xm:f>
            <x14:dxf>
              <fill>
                <patternFill patternType="solid">
                  <fgColor theme="8" tint="0.79998168889431442"/>
                  <bgColor theme="8" tint="0.79998168889431442"/>
                </patternFill>
              </fill>
            </x14:dxf>
          </x14:cfRule>
          <x14:cfRule type="expression" priority="9" id="{00320098-001A-4608-8D3D-006000FA0084}">
            <xm:f>IF('Start Data'!$B$3=Feiertage!$J$2,VLOOKUP(B5,Feiertage!$J$3:$J$21,1,0),0)</xm:f>
            <x14:dxf>
              <fill>
                <patternFill patternType="solid">
                  <fgColor theme="8" tint="0.79998168889431442"/>
                  <bgColor theme="8" tint="0.79998168889431442"/>
                </patternFill>
              </fill>
            </x14:dxf>
          </x14:cfRule>
          <x14:cfRule type="expression" priority="10" id="{001C002E-00E4-4B9A-A463-008D0071004F}">
            <xm:f>IF('Start Data'!$B$3=Feiertage!$I$2,VLOOKUP(B5,Feiertage!$I$3:$I$21,1,0),0)</xm:f>
            <x14:dxf>
              <fill>
                <patternFill patternType="solid">
                  <fgColor theme="8" tint="0.79998168889431442"/>
                  <bgColor theme="8" tint="0.79998168889431442"/>
                </patternFill>
              </fill>
            </x14:dxf>
          </x14:cfRule>
          <x14:cfRule type="expression" priority="11" id="{00AF00CC-00BC-4482-A1BB-009B003A0016}">
            <xm:f>IF('Start Data'!$B$3=Feiertage!$H$2,VLOOKUP(B5,Feiertage!$H$3:$H$21,1,0),0)</xm:f>
            <x14:dxf>
              <fill>
                <patternFill patternType="solid">
                  <fgColor theme="8" tint="0.79998168889431442"/>
                  <bgColor theme="8" tint="0.79998168889431442"/>
                </patternFill>
              </fill>
            </x14:dxf>
          </x14:cfRule>
          <x14:cfRule type="expression" priority="12" id="{006200EF-00F6-47A8-97DD-005A00EC002A}">
            <xm:f>IF('Start Data'!$B$3=Feiertage!$G$2,VLOOKUP(B5,Feiertage!$G$3:$G$21,1,0),0)</xm:f>
            <x14:dxf>
              <fill>
                <patternFill patternType="solid">
                  <fgColor theme="8" tint="0.79998168889431442"/>
                  <bgColor theme="8" tint="0.79998168889431442"/>
                </patternFill>
              </fill>
            </x14:dxf>
          </x14:cfRule>
          <x14:cfRule type="expression" priority="13" id="{002D00BA-000E-42E7-90DB-00CC00A00081}">
            <xm:f>IF('Start Data'!$B$3=Feiertage!$F$2,VLOOKUP(B5,Feiertage!$F$3:$F$21,1,0),0)</xm:f>
            <x14:dxf>
              <fill>
                <patternFill patternType="solid">
                  <fgColor theme="8" tint="0.79998168889431442"/>
                  <bgColor theme="8" tint="0.79998168889431442"/>
                </patternFill>
              </fill>
            </x14:dxf>
          </x14:cfRule>
          <x14:cfRule type="expression" priority="14" id="{00600056-0029-4D7F-8164-00A40092002D}">
            <xm:f>IF('Start Data'!$B$3=Feiertage!$E$2,VLOOKUP(B5,Feiertage!$E$3:$E$21,1,0),0)</xm:f>
            <x14:dxf>
              <fill>
                <patternFill patternType="solid">
                  <fgColor theme="8" tint="0.79998168889431442"/>
                  <bgColor theme="8" tint="0.79998168889431442"/>
                </patternFill>
              </fill>
            </x14:dxf>
          </x14:cfRule>
          <x14:cfRule type="expression" priority="15" id="{00610021-0048-4855-B66A-004A001F00BA}">
            <xm:f>IF('Start Data'!$B$3=Feiertage!$D$2,VLOOKUP(B5,Feiertage!$D$3:$D$21,1,0),0)</xm:f>
            <x14:dxf>
              <fill>
                <patternFill patternType="solid">
                  <fgColor theme="8" tint="0.79998168889431442"/>
                  <bgColor theme="8" tint="0.79998168889431442"/>
                </patternFill>
              </fill>
            </x14:dxf>
          </x14:cfRule>
          <x14:cfRule type="expression" priority="16" id="{00DF009C-00BC-49E6-B7B5-0032001B0046}">
            <xm:f>IF('Start Data'!$B$3=Feiertage!$B$2,VLOOKUP(B5,Feiertage!$B$3:$B$21,1,0),0)</xm:f>
            <x14:dxf>
              <fill>
                <patternFill patternType="solid">
                  <fgColor theme="8" tint="0.79998168889431442"/>
                  <bgColor theme="8" tint="0.79998168889431442"/>
                </patternFill>
              </fill>
            </x14:dxf>
          </x14:cfRule>
          <x14:cfRule type="expression" priority="17" id="{00760042-0047-43C2-8EB4-0049005800E1}">
            <xm:f>IF('Start Data'!$B$3=Feiertage!$C$2,VLOOKUP(B5,Feiertage!$C$3:$C$21,1,0),0)</xm:f>
            <x14:dxf>
              <fill>
                <patternFill patternType="solid">
                  <fgColor theme="8" tint="0.79998168889431442"/>
                  <bgColor theme="8" tint="0.79998168889431442"/>
                </patternFill>
              </fill>
            </x14:dxf>
          </x14:cfRule>
          <xm:sqref>B5:AF28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L54"/>
  <sheetViews>
    <sheetView showGridLines="0" tabSelected="1" workbookViewId="0">
      <selection activeCell="F38" sqref="F38:F52"/>
    </sheetView>
  </sheetViews>
  <sheetFormatPr baseColWidth="10" defaultRowHeight="15" outlineLevelRow="1" x14ac:dyDescent="0.25"/>
  <cols>
    <col min="1" max="1" width="30.5703125" style="16" customWidth="1"/>
    <col min="2" max="2" width="19" style="208" customWidth="1"/>
    <col min="3" max="3" width="17.28515625" style="16" customWidth="1"/>
    <col min="4" max="4" width="14.28515625" style="16" customWidth="1"/>
    <col min="5" max="5" width="13.5703125" style="16" customWidth="1"/>
    <col min="6" max="6" width="13.85546875" style="16" customWidth="1"/>
    <col min="7" max="16384" width="11.42578125" style="16"/>
  </cols>
  <sheetData>
    <row r="1" spans="1:7" ht="23.25" x14ac:dyDescent="0.25">
      <c r="A1" s="65" t="s">
        <v>76</v>
      </c>
      <c r="B1" s="65"/>
      <c r="C1" s="66"/>
      <c r="D1" s="65"/>
      <c r="E1" s="81"/>
    </row>
    <row r="2" spans="1:7" x14ac:dyDescent="0.25">
      <c r="A2" s="313"/>
      <c r="B2" s="314"/>
      <c r="C2" s="191"/>
      <c r="D2" s="191"/>
      <c r="E2" s="191"/>
      <c r="F2" s="191"/>
    </row>
    <row r="3" spans="1:7" x14ac:dyDescent="0.25">
      <c r="A3" s="214" t="s">
        <v>1</v>
      </c>
      <c r="B3" s="193"/>
      <c r="D3" s="210" t="s">
        <v>0</v>
      </c>
      <c r="E3" s="81"/>
      <c r="F3" s="26"/>
      <c r="G3" s="26"/>
    </row>
    <row r="4" spans="1:7" x14ac:dyDescent="0.25">
      <c r="A4" s="215" t="s">
        <v>3</v>
      </c>
      <c r="B4" s="193"/>
      <c r="C4" s="194"/>
      <c r="D4" s="191"/>
      <c r="E4" s="191"/>
      <c r="F4" s="191"/>
    </row>
    <row r="5" spans="1:7" x14ac:dyDescent="0.25">
      <c r="A5" s="26"/>
      <c r="B5" s="195"/>
      <c r="C5" s="191"/>
      <c r="D5" s="322" t="s">
        <v>145</v>
      </c>
      <c r="E5" s="323"/>
      <c r="F5" s="211"/>
    </row>
    <row r="6" spans="1:7" x14ac:dyDescent="0.25">
      <c r="A6" s="26"/>
      <c r="B6" s="195"/>
      <c r="C6" s="191"/>
      <c r="D6" s="324"/>
      <c r="E6" s="325"/>
      <c r="F6" s="211"/>
    </row>
    <row r="7" spans="1:7" x14ac:dyDescent="0.25">
      <c r="A7" s="216" t="s">
        <v>4</v>
      </c>
      <c r="B7" s="193"/>
      <c r="C7" s="191"/>
      <c r="D7" s="326"/>
      <c r="E7" s="327"/>
      <c r="F7" s="211"/>
    </row>
    <row r="8" spans="1:7" x14ac:dyDescent="0.25">
      <c r="A8" s="216" t="s">
        <v>5</v>
      </c>
      <c r="B8" s="193"/>
      <c r="C8" s="191"/>
      <c r="D8" s="213" t="s">
        <v>146</v>
      </c>
      <c r="E8" s="193"/>
      <c r="F8" s="212"/>
    </row>
    <row r="9" spans="1:7" x14ac:dyDescent="0.25">
      <c r="A9" s="216" t="s">
        <v>6</v>
      </c>
      <c r="B9" s="193"/>
      <c r="C9" s="191"/>
    </row>
    <row r="10" spans="1:7" x14ac:dyDescent="0.25">
      <c r="A10" s="216" t="s">
        <v>7</v>
      </c>
      <c r="B10" s="193"/>
      <c r="C10" s="191"/>
      <c r="D10" s="321"/>
      <c r="E10" s="321"/>
      <c r="F10" s="321"/>
    </row>
    <row r="11" spans="1:7" x14ac:dyDescent="0.25">
      <c r="A11" s="216" t="s">
        <v>8</v>
      </c>
      <c r="B11" s="193"/>
      <c r="C11" s="194"/>
      <c r="D11" s="191"/>
      <c r="E11" s="191"/>
      <c r="F11" s="191"/>
    </row>
    <row r="12" spans="1:7" x14ac:dyDescent="0.25">
      <c r="A12" s="217" t="s">
        <v>128</v>
      </c>
      <c r="B12" s="193"/>
      <c r="C12" s="191"/>
      <c r="D12" s="191"/>
      <c r="E12" s="191"/>
      <c r="F12" s="191"/>
    </row>
    <row r="13" spans="1:7" x14ac:dyDescent="0.25">
      <c r="A13" s="221" t="s">
        <v>143</v>
      </c>
      <c r="B13" s="206"/>
      <c r="C13" s="191"/>
      <c r="D13" s="191"/>
      <c r="E13" s="191"/>
      <c r="F13" s="191"/>
    </row>
    <row r="14" spans="1:7" x14ac:dyDescent="0.25">
      <c r="A14" s="221" t="s">
        <v>144</v>
      </c>
      <c r="B14" s="206"/>
      <c r="C14" s="191"/>
      <c r="D14" s="191"/>
      <c r="E14" s="191"/>
      <c r="F14" s="191"/>
    </row>
    <row r="15" spans="1:7" x14ac:dyDescent="0.25">
      <c r="A15" s="219" t="s">
        <v>149</v>
      </c>
      <c r="B15" s="225" t="str">
        <f>IF(B13=0,"",IF(B14=0,"",IF(((YEAR(B14)-YEAR(B13))*12+MONTH(B14)-MONTH(B13)+1)&lt;=0,"Projektzeitraum prüfen!",(YEAR(B14)-YEAR(B13))*12+MONTH(B14)-MONTH(B13)+1)))</f>
        <v/>
      </c>
      <c r="C15" s="191"/>
      <c r="D15" s="191"/>
      <c r="E15" s="191"/>
      <c r="F15" s="191"/>
    </row>
    <row r="16" spans="1:7" x14ac:dyDescent="0.25">
      <c r="A16" s="26"/>
      <c r="B16" s="192"/>
      <c r="C16" s="191"/>
      <c r="D16" s="191"/>
      <c r="E16" s="191"/>
      <c r="F16" s="191"/>
    </row>
    <row r="17" spans="1:12" x14ac:dyDescent="0.25">
      <c r="A17" s="219" t="s">
        <v>147</v>
      </c>
      <c r="B17" s="193"/>
      <c r="C17" s="247" t="s">
        <v>170</v>
      </c>
      <c r="D17" s="26"/>
      <c r="E17" s="26"/>
      <c r="F17" s="26"/>
      <c r="G17" s="81"/>
      <c r="H17" s="81"/>
      <c r="I17" s="81"/>
      <c r="J17" s="81"/>
    </row>
    <row r="18" spans="1:12" x14ac:dyDescent="0.25">
      <c r="A18" s="218" t="s">
        <v>137</v>
      </c>
      <c r="B18" s="29">
        <f>215/12</f>
        <v>17.916666666666668</v>
      </c>
      <c r="C18" s="196"/>
      <c r="D18" s="191"/>
      <c r="E18" s="191"/>
      <c r="F18" s="191"/>
    </row>
    <row r="19" spans="1:12" s="199" customFormat="1" ht="33" customHeight="1" x14ac:dyDescent="0.25">
      <c r="A19" s="27"/>
      <c r="B19" s="190"/>
      <c r="C19" s="317" t="s">
        <v>135</v>
      </c>
      <c r="D19" s="318"/>
      <c r="E19" s="319" t="s">
        <v>136</v>
      </c>
      <c r="F19" s="320"/>
      <c r="G19" s="197"/>
      <c r="H19" s="198"/>
    </row>
    <row r="20" spans="1:12" x14ac:dyDescent="0.25">
      <c r="A20" s="315" t="s">
        <v>148</v>
      </c>
      <c r="B20" s="30" t="s">
        <v>103</v>
      </c>
      <c r="C20" s="220" t="s">
        <v>12</v>
      </c>
      <c r="D20" s="220" t="s">
        <v>11</v>
      </c>
      <c r="E20" s="220" t="s">
        <v>12</v>
      </c>
      <c r="F20" s="220" t="s">
        <v>11</v>
      </c>
      <c r="G20" s="200"/>
      <c r="H20" s="201"/>
    </row>
    <row r="21" spans="1:12" x14ac:dyDescent="0.25">
      <c r="A21" s="316"/>
      <c r="B21" s="31" t="s">
        <v>32</v>
      </c>
      <c r="C21" s="193"/>
      <c r="D21" s="32" t="e">
        <f>C21/($B$17*5)</f>
        <v>#DIV/0!</v>
      </c>
      <c r="E21" s="193"/>
      <c r="F21" s="32" t="e">
        <f>E21/($B$17*5)</f>
        <v>#DIV/0!</v>
      </c>
      <c r="G21" s="200"/>
      <c r="H21" s="202"/>
    </row>
    <row r="22" spans="1:12" x14ac:dyDescent="0.25">
      <c r="A22" s="316"/>
      <c r="B22" s="31" t="s">
        <v>86</v>
      </c>
      <c r="C22" s="193"/>
      <c r="D22" s="32" t="e">
        <f t="shared" ref="D22:D32" si="0">C22/($B$17*5)</f>
        <v>#DIV/0!</v>
      </c>
      <c r="E22" s="193"/>
      <c r="F22" s="32" t="e">
        <f t="shared" ref="F22:F32" si="1">E22/($B$17*5)</f>
        <v>#DIV/0!</v>
      </c>
      <c r="G22" s="200"/>
      <c r="H22" s="202"/>
    </row>
    <row r="23" spans="1:12" x14ac:dyDescent="0.25">
      <c r="A23" s="316"/>
      <c r="B23" s="31" t="s">
        <v>89</v>
      </c>
      <c r="C23" s="193"/>
      <c r="D23" s="32" t="e">
        <f t="shared" si="0"/>
        <v>#DIV/0!</v>
      </c>
      <c r="E23" s="193"/>
      <c r="F23" s="32" t="e">
        <f t="shared" si="1"/>
        <v>#DIV/0!</v>
      </c>
      <c r="G23" s="200"/>
      <c r="H23" s="202"/>
    </row>
    <row r="24" spans="1:12" x14ac:dyDescent="0.25">
      <c r="A24" s="316"/>
      <c r="B24" s="31" t="s">
        <v>90</v>
      </c>
      <c r="C24" s="193"/>
      <c r="D24" s="32" t="e">
        <f t="shared" si="0"/>
        <v>#DIV/0!</v>
      </c>
      <c r="E24" s="193"/>
      <c r="F24" s="32" t="e">
        <f t="shared" si="1"/>
        <v>#DIV/0!</v>
      </c>
      <c r="G24" s="200"/>
      <c r="H24" s="202"/>
      <c r="I24" s="191"/>
      <c r="J24" s="191"/>
      <c r="K24" s="191"/>
      <c r="L24" s="191"/>
    </row>
    <row r="25" spans="1:12" x14ac:dyDescent="0.25">
      <c r="A25" s="316"/>
      <c r="B25" s="31" t="s">
        <v>91</v>
      </c>
      <c r="C25" s="193"/>
      <c r="D25" s="32" t="e">
        <f t="shared" si="0"/>
        <v>#DIV/0!</v>
      </c>
      <c r="E25" s="193"/>
      <c r="F25" s="32" t="e">
        <f t="shared" si="1"/>
        <v>#DIV/0!</v>
      </c>
      <c r="G25" s="200"/>
      <c r="H25" s="202"/>
      <c r="I25" s="203"/>
      <c r="J25" s="204"/>
      <c r="K25" s="205"/>
      <c r="L25" s="205"/>
    </row>
    <row r="26" spans="1:12" x14ac:dyDescent="0.25">
      <c r="A26" s="316"/>
      <c r="B26" s="31" t="s">
        <v>100</v>
      </c>
      <c r="C26" s="193"/>
      <c r="D26" s="32" t="e">
        <f t="shared" si="0"/>
        <v>#DIV/0!</v>
      </c>
      <c r="E26" s="193"/>
      <c r="F26" s="32" t="e">
        <f t="shared" si="1"/>
        <v>#DIV/0!</v>
      </c>
      <c r="G26" s="200"/>
      <c r="H26" s="202"/>
      <c r="I26" s="203"/>
      <c r="J26" s="204"/>
      <c r="K26" s="205"/>
      <c r="L26" s="205"/>
    </row>
    <row r="27" spans="1:12" x14ac:dyDescent="0.25">
      <c r="A27" s="316"/>
      <c r="B27" s="31" t="s">
        <v>87</v>
      </c>
      <c r="C27" s="193"/>
      <c r="D27" s="32" t="e">
        <f t="shared" si="0"/>
        <v>#DIV/0!</v>
      </c>
      <c r="E27" s="193"/>
      <c r="F27" s="32" t="e">
        <f t="shared" si="1"/>
        <v>#DIV/0!</v>
      </c>
      <c r="G27" s="200"/>
      <c r="H27" s="202"/>
    </row>
    <row r="28" spans="1:12" x14ac:dyDescent="0.25">
      <c r="A28" s="316"/>
      <c r="B28" s="31" t="s">
        <v>88</v>
      </c>
      <c r="C28" s="193"/>
      <c r="D28" s="32" t="e">
        <f t="shared" si="0"/>
        <v>#DIV/0!</v>
      </c>
      <c r="E28" s="193"/>
      <c r="F28" s="32" t="e">
        <f t="shared" si="1"/>
        <v>#DIV/0!</v>
      </c>
      <c r="G28" s="200"/>
      <c r="H28" s="202"/>
    </row>
    <row r="29" spans="1:12" x14ac:dyDescent="0.25">
      <c r="A29" s="316"/>
      <c r="B29" s="31" t="s">
        <v>92</v>
      </c>
      <c r="C29" s="193"/>
      <c r="D29" s="32" t="e">
        <f t="shared" si="0"/>
        <v>#DIV/0!</v>
      </c>
      <c r="E29" s="193"/>
      <c r="F29" s="32" t="e">
        <f t="shared" si="1"/>
        <v>#DIV/0!</v>
      </c>
      <c r="G29" s="200"/>
      <c r="H29" s="202"/>
    </row>
    <row r="30" spans="1:12" x14ac:dyDescent="0.25">
      <c r="A30" s="316"/>
      <c r="B30" s="31" t="s">
        <v>93</v>
      </c>
      <c r="C30" s="193"/>
      <c r="D30" s="32" t="e">
        <f t="shared" si="0"/>
        <v>#DIV/0!</v>
      </c>
      <c r="E30" s="193"/>
      <c r="F30" s="32" t="e">
        <f t="shared" si="1"/>
        <v>#DIV/0!</v>
      </c>
      <c r="G30" s="200"/>
      <c r="H30" s="202"/>
    </row>
    <row r="31" spans="1:12" x14ac:dyDescent="0.25">
      <c r="A31" s="316"/>
      <c r="B31" s="31" t="s">
        <v>94</v>
      </c>
      <c r="C31" s="193"/>
      <c r="D31" s="32" t="e">
        <f t="shared" si="0"/>
        <v>#DIV/0!</v>
      </c>
      <c r="E31" s="193"/>
      <c r="F31" s="32" t="e">
        <f t="shared" si="1"/>
        <v>#DIV/0!</v>
      </c>
      <c r="G31" s="200"/>
      <c r="H31" s="202"/>
    </row>
    <row r="32" spans="1:12" x14ac:dyDescent="0.25">
      <c r="A32" s="316"/>
      <c r="B32" s="31" t="s">
        <v>95</v>
      </c>
      <c r="C32" s="193"/>
      <c r="D32" s="32" t="e">
        <f t="shared" si="0"/>
        <v>#DIV/0!</v>
      </c>
      <c r="E32" s="193"/>
      <c r="F32" s="32" t="e">
        <f t="shared" si="1"/>
        <v>#DIV/0!</v>
      </c>
      <c r="G32" s="200"/>
      <c r="H32" s="202"/>
    </row>
    <row r="33" spans="1:7" x14ac:dyDescent="0.25">
      <c r="A33" s="26"/>
      <c r="B33" s="192"/>
      <c r="C33" s="191"/>
      <c r="D33" s="191"/>
      <c r="E33" s="191"/>
    </row>
    <row r="34" spans="1:7" x14ac:dyDescent="0.25">
      <c r="B34" s="16"/>
      <c r="C34" s="191"/>
      <c r="D34" s="191"/>
      <c r="E34" s="191"/>
      <c r="F34" s="191"/>
    </row>
    <row r="35" spans="1:7" x14ac:dyDescent="0.25">
      <c r="B35" s="16"/>
      <c r="C35" s="191"/>
      <c r="D35" s="191"/>
      <c r="E35" s="191"/>
      <c r="F35" s="191"/>
    </row>
    <row r="36" spans="1:7" x14ac:dyDescent="0.25">
      <c r="A36" s="191"/>
      <c r="B36" s="192"/>
      <c r="C36" s="191"/>
      <c r="D36" s="191"/>
      <c r="E36" s="191"/>
      <c r="F36" s="191"/>
    </row>
    <row r="37" spans="1:7" x14ac:dyDescent="0.25">
      <c r="A37" s="222" t="s">
        <v>13</v>
      </c>
      <c r="B37" s="223" t="s">
        <v>14</v>
      </c>
      <c r="C37" s="222" t="s">
        <v>15</v>
      </c>
      <c r="D37" s="222" t="s">
        <v>9</v>
      </c>
      <c r="E37" s="222" t="s">
        <v>10</v>
      </c>
      <c r="F37" s="223" t="s">
        <v>142</v>
      </c>
    </row>
    <row r="38" spans="1:7" x14ac:dyDescent="0.25">
      <c r="A38" s="193" t="s">
        <v>16</v>
      </c>
      <c r="B38" s="227"/>
      <c r="C38" s="193"/>
      <c r="D38" s="28" t="str">
        <f t="shared" ref="D38:D52" si="2">IF(B38&gt;0,EDATE($B$13,(B38-1)),"")</f>
        <v/>
      </c>
      <c r="E38" s="28" t="str">
        <f t="shared" ref="E38:E52" si="3">IF(C38&gt;0,EOMONTH($B$13,(C38-1)),"")</f>
        <v/>
      </c>
      <c r="F38" s="193"/>
      <c r="G38" s="207"/>
    </row>
    <row r="39" spans="1:7" x14ac:dyDescent="0.25">
      <c r="A39" s="193" t="s">
        <v>17</v>
      </c>
      <c r="B39" s="227"/>
      <c r="C39" s="193"/>
      <c r="D39" s="28" t="str">
        <f t="shared" si="2"/>
        <v/>
      </c>
      <c r="E39" s="28" t="str">
        <f t="shared" si="3"/>
        <v/>
      </c>
      <c r="F39" s="193"/>
    </row>
    <row r="40" spans="1:7" x14ac:dyDescent="0.25">
      <c r="A40" s="193" t="s">
        <v>18</v>
      </c>
      <c r="B40" s="227"/>
      <c r="C40" s="193"/>
      <c r="D40" s="28" t="str">
        <f t="shared" si="2"/>
        <v/>
      </c>
      <c r="E40" s="28" t="str">
        <f t="shared" si="3"/>
        <v/>
      </c>
      <c r="F40" s="193"/>
    </row>
    <row r="41" spans="1:7" x14ac:dyDescent="0.25">
      <c r="A41" s="193" t="s">
        <v>19</v>
      </c>
      <c r="B41" s="227"/>
      <c r="C41" s="193"/>
      <c r="D41" s="28" t="str">
        <f t="shared" si="2"/>
        <v/>
      </c>
      <c r="E41" s="28" t="str">
        <f t="shared" si="3"/>
        <v/>
      </c>
      <c r="F41" s="193"/>
    </row>
    <row r="42" spans="1:7" x14ac:dyDescent="0.25">
      <c r="A42" s="193" t="s">
        <v>20</v>
      </c>
      <c r="B42" s="227"/>
      <c r="C42" s="193"/>
      <c r="D42" s="28" t="str">
        <f t="shared" si="2"/>
        <v/>
      </c>
      <c r="E42" s="28" t="str">
        <f t="shared" si="3"/>
        <v/>
      </c>
      <c r="F42" s="193"/>
    </row>
    <row r="43" spans="1:7" x14ac:dyDescent="0.25">
      <c r="A43" s="193" t="s">
        <v>21</v>
      </c>
      <c r="B43" s="227"/>
      <c r="C43" s="193"/>
      <c r="D43" s="28" t="str">
        <f t="shared" si="2"/>
        <v/>
      </c>
      <c r="E43" s="28" t="str">
        <f t="shared" si="3"/>
        <v/>
      </c>
      <c r="F43" s="193"/>
    </row>
    <row r="44" spans="1:7" x14ac:dyDescent="0.25">
      <c r="A44" s="193" t="s">
        <v>22</v>
      </c>
      <c r="B44" s="227"/>
      <c r="C44" s="193"/>
      <c r="D44" s="28" t="str">
        <f t="shared" si="2"/>
        <v/>
      </c>
      <c r="E44" s="28" t="str">
        <f t="shared" si="3"/>
        <v/>
      </c>
      <c r="F44" s="193"/>
    </row>
    <row r="45" spans="1:7" outlineLevel="1" x14ac:dyDescent="0.25">
      <c r="A45" s="193" t="s">
        <v>23</v>
      </c>
      <c r="B45" s="227"/>
      <c r="C45" s="193"/>
      <c r="D45" s="28" t="str">
        <f t="shared" si="2"/>
        <v/>
      </c>
      <c r="E45" s="28" t="str">
        <f t="shared" si="3"/>
        <v/>
      </c>
      <c r="F45" s="193"/>
    </row>
    <row r="46" spans="1:7" outlineLevel="1" x14ac:dyDescent="0.25">
      <c r="A46" s="193" t="s">
        <v>24</v>
      </c>
      <c r="B46" s="227"/>
      <c r="C46" s="193"/>
      <c r="D46" s="28" t="str">
        <f t="shared" si="2"/>
        <v/>
      </c>
      <c r="E46" s="28" t="str">
        <f t="shared" si="3"/>
        <v/>
      </c>
      <c r="F46" s="193"/>
    </row>
    <row r="47" spans="1:7" outlineLevel="1" x14ac:dyDescent="0.25">
      <c r="A47" s="193" t="s">
        <v>25</v>
      </c>
      <c r="B47" s="227"/>
      <c r="C47" s="193"/>
      <c r="D47" s="28" t="str">
        <f t="shared" si="2"/>
        <v/>
      </c>
      <c r="E47" s="28" t="str">
        <f t="shared" si="3"/>
        <v/>
      </c>
      <c r="F47" s="193"/>
    </row>
    <row r="48" spans="1:7" outlineLevel="1" x14ac:dyDescent="0.25">
      <c r="A48" s="193" t="s">
        <v>26</v>
      </c>
      <c r="B48" s="227"/>
      <c r="C48" s="193"/>
      <c r="D48" s="28" t="str">
        <f t="shared" si="2"/>
        <v/>
      </c>
      <c r="E48" s="28" t="str">
        <f t="shared" si="3"/>
        <v/>
      </c>
      <c r="F48" s="193"/>
    </row>
    <row r="49" spans="1:6" outlineLevel="1" x14ac:dyDescent="0.25">
      <c r="A49" s="193" t="s">
        <v>27</v>
      </c>
      <c r="B49" s="227"/>
      <c r="C49" s="193"/>
      <c r="D49" s="28" t="str">
        <f t="shared" si="2"/>
        <v/>
      </c>
      <c r="E49" s="28" t="str">
        <f t="shared" si="3"/>
        <v/>
      </c>
      <c r="F49" s="193"/>
    </row>
    <row r="50" spans="1:6" outlineLevel="1" x14ac:dyDescent="0.25">
      <c r="A50" s="193" t="s">
        <v>28</v>
      </c>
      <c r="B50" s="227"/>
      <c r="C50" s="193"/>
      <c r="D50" s="28" t="str">
        <f t="shared" si="2"/>
        <v/>
      </c>
      <c r="E50" s="28" t="str">
        <f t="shared" si="3"/>
        <v/>
      </c>
      <c r="F50" s="193"/>
    </row>
    <row r="51" spans="1:6" outlineLevel="1" x14ac:dyDescent="0.25">
      <c r="A51" s="193" t="s">
        <v>29</v>
      </c>
      <c r="B51" s="227"/>
      <c r="C51" s="193"/>
      <c r="D51" s="28" t="str">
        <f t="shared" si="2"/>
        <v/>
      </c>
      <c r="E51" s="28" t="str">
        <f t="shared" si="3"/>
        <v/>
      </c>
      <c r="F51" s="193"/>
    </row>
    <row r="52" spans="1:6" outlineLevel="1" x14ac:dyDescent="0.25">
      <c r="A52" s="193" t="s">
        <v>30</v>
      </c>
      <c r="B52" s="227"/>
      <c r="C52" s="193"/>
      <c r="D52" s="28" t="str">
        <f t="shared" si="2"/>
        <v/>
      </c>
      <c r="E52" s="28" t="str">
        <f t="shared" si="3"/>
        <v/>
      </c>
      <c r="F52" s="193"/>
    </row>
    <row r="53" spans="1:6" x14ac:dyDescent="0.25">
      <c r="A53" s="191"/>
      <c r="B53" s="192"/>
      <c r="C53" s="191"/>
      <c r="D53" s="191"/>
      <c r="E53" s="191"/>
      <c r="F53" s="191"/>
    </row>
    <row r="54" spans="1:6" x14ac:dyDescent="0.25">
      <c r="A54" s="224" t="s">
        <v>31</v>
      </c>
      <c r="B54" s="193"/>
      <c r="C54" s="191"/>
      <c r="D54" s="191"/>
      <c r="E54" s="191"/>
      <c r="F54" s="191"/>
    </row>
  </sheetData>
  <sheetProtection algorithmName="SHA-512" hashValue="lC1JdDCnU25i79NNanOsJjuunia7jAdgojrzTbjA9WyKeLvODvzmA3NpcmVX1Cey99SOnFAFW04HMjHIn24l3w==" saltValue="yjQUNW/1QK6LHqW+amhwJg==" spinCount="100000" sheet="1" selectLockedCells="1"/>
  <mergeCells count="6">
    <mergeCell ref="A2:B2"/>
    <mergeCell ref="A20:A32"/>
    <mergeCell ref="C19:D19"/>
    <mergeCell ref="E19:F19"/>
    <mergeCell ref="D10:F10"/>
    <mergeCell ref="D5:E7"/>
  </mergeCells>
  <conditionalFormatting sqref="A16:A33">
    <cfRule type="expression" priority="82">
      <formula>IF($A$38:$A$52,$A$38:$A$52,0)</formula>
    </cfRule>
  </conditionalFormatting>
  <conditionalFormatting sqref="D5">
    <cfRule type="expression" dxfId="301" priority="1">
      <formula>$D10=""</formula>
    </cfRule>
  </conditionalFormatting>
  <conditionalFormatting sqref="D38:E52">
    <cfRule type="expression" dxfId="300" priority="83">
      <formula>D38&lt;&gt;$B$13</formula>
    </cfRule>
  </conditionalFormatting>
  <dataValidations count="3">
    <dataValidation type="list" allowBlank="1" showInputMessage="1" showErrorMessage="1" sqref="B4" xr:uid="{00000000-0002-0000-0100-000000000000}">
      <formula1>"2020,2021,2022,2023,2024,2025,2026,2027,2028,2029,2030"</formula1>
    </dataValidation>
    <dataValidation type="list" allowBlank="1" showInputMessage="1" showErrorMessage="1" sqref="B11" xr:uid="{00000000-0002-0000-0100-000001000000}">
      <formula1>"Employee, Civil servant, Student helper"</formula1>
    </dataValidation>
    <dataValidation type="list" allowBlank="1" showInputMessage="1" showErrorMessage="1" sqref="E8" xr:uid="{9F419325-47F4-45C0-87A5-F7887B9A3795}">
      <formula1>"Yes"</formula1>
    </dataValidation>
  </dataValidations>
  <pageMargins left="0.7" right="0.7" top="0.78740157500000008" bottom="0.78740157500000008"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Feiertage!$S$3:$S$18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FEFB-1802-4C5E-97EC-2A05A75ABEC9}">
  <sheetPr>
    <pageSetUpPr fitToPage="1"/>
  </sheetPr>
  <dimension ref="B1:AL46"/>
  <sheetViews>
    <sheetView showGridLines="0" zoomScaleNormal="100" workbookViewId="0"/>
  </sheetViews>
  <sheetFormatPr baseColWidth="10" defaultColWidth="11.28515625" defaultRowHeight="14.25" outlineLevelRow="2"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2:38" ht="15" outlineLevel="1" thickBot="1" x14ac:dyDescent="0.25">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2:38" ht="18" customHeight="1" outlineLevel="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2:38" ht="14.25" customHeight="1" outlineLevel="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2:38" ht="15.75" outlineLevel="1"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2:38" ht="15.75" outlineLevel="1"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2:38" ht="15.75" outlineLevel="1"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46" t="s">
        <v>32</v>
      </c>
      <c r="X6" s="347"/>
      <c r="Y6" s="95"/>
      <c r="Z6" s="78"/>
      <c r="AA6" s="77"/>
      <c r="AB6" s="77"/>
      <c r="AC6" s="77"/>
      <c r="AD6" s="79"/>
      <c r="AE6" s="80"/>
      <c r="AF6" s="81"/>
      <c r="AG6" s="75"/>
      <c r="AH6" s="94"/>
      <c r="AI6" s="17"/>
      <c r="AJ6" s="16"/>
      <c r="AL6" s="16"/>
    </row>
    <row r="7" spans="2:38" ht="15.75" customHeight="1" outlineLevel="1" x14ac:dyDescent="0.25">
      <c r="B7" s="335" t="s">
        <v>124</v>
      </c>
      <c r="C7" s="336"/>
      <c r="D7" s="336"/>
      <c r="E7" s="336"/>
      <c r="F7" s="336"/>
      <c r="G7" s="337"/>
      <c r="H7" s="338">
        <f>'Start Data'!$B$10</f>
        <v>0</v>
      </c>
      <c r="I7" s="339"/>
      <c r="J7" s="339"/>
      <c r="K7" s="339"/>
      <c r="L7" s="76"/>
      <c r="M7" s="228"/>
      <c r="N7" s="74"/>
      <c r="O7" s="74"/>
      <c r="P7" s="74"/>
      <c r="Q7" s="74"/>
      <c r="R7" s="83"/>
      <c r="S7" s="81"/>
      <c r="T7" s="81"/>
      <c r="U7" s="74"/>
      <c r="V7" s="84"/>
      <c r="W7" s="84"/>
      <c r="X7" s="84"/>
      <c r="Y7" s="84"/>
      <c r="Z7" s="74"/>
      <c r="AA7" s="74"/>
      <c r="AB7" s="74"/>
      <c r="AC7" s="74"/>
      <c r="AD7" s="228"/>
      <c r="AE7" s="228"/>
      <c r="AF7" s="228"/>
      <c r="AG7" s="228"/>
      <c r="AH7" s="229"/>
      <c r="AI7" s="17"/>
      <c r="AJ7" s="16"/>
      <c r="AL7" s="16"/>
    </row>
    <row r="8" spans="2:38" ht="15.75" customHeight="1" outlineLevel="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2:38" ht="16.5" customHeight="1" outlineLevel="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2:38" ht="18.75" outlineLevel="1"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2:38" ht="15" outlineLevel="1"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2:38" ht="15" customHeight="1" outlineLevel="1" x14ac:dyDescent="0.25">
      <c r="B12" s="103" t="s">
        <v>33</v>
      </c>
      <c r="C12" s="104">
        <f>Jahresübersicht!B5</f>
        <v>1</v>
      </c>
      <c r="D12" s="104">
        <f>Jahresübersicht!C5</f>
        <v>2</v>
      </c>
      <c r="E12" s="104">
        <f>Jahresübersicht!D5</f>
        <v>3</v>
      </c>
      <c r="F12" s="104">
        <f>Jahresübersicht!E5</f>
        <v>4</v>
      </c>
      <c r="G12" s="104">
        <f>Jahresübersicht!F5</f>
        <v>5</v>
      </c>
      <c r="H12" s="104">
        <f>Jahresübersicht!G5</f>
        <v>6</v>
      </c>
      <c r="I12" s="104">
        <f>Jahresübersicht!H5</f>
        <v>7</v>
      </c>
      <c r="J12" s="104">
        <f>Jahresübersicht!I5</f>
        <v>8</v>
      </c>
      <c r="K12" s="104">
        <f>Jahresübersicht!J5</f>
        <v>9</v>
      </c>
      <c r="L12" s="104">
        <f>Jahresübersicht!K5</f>
        <v>10</v>
      </c>
      <c r="M12" s="104">
        <f>Jahresübersicht!L5</f>
        <v>11</v>
      </c>
      <c r="N12" s="104">
        <f>Jahresübersicht!M5</f>
        <v>12</v>
      </c>
      <c r="O12" s="104">
        <f>Jahresübersicht!N5</f>
        <v>13</v>
      </c>
      <c r="P12" s="104">
        <f>Jahresübersicht!O5</f>
        <v>14</v>
      </c>
      <c r="Q12" s="104">
        <f>Jahresübersicht!P5</f>
        <v>15</v>
      </c>
      <c r="R12" s="104">
        <f>Jahresübersicht!Q5</f>
        <v>16</v>
      </c>
      <c r="S12" s="104">
        <f>Jahresübersicht!R5</f>
        <v>17</v>
      </c>
      <c r="T12" s="104">
        <f>Jahresübersicht!S5</f>
        <v>18</v>
      </c>
      <c r="U12" s="104">
        <f>Jahresübersicht!T5</f>
        <v>19</v>
      </c>
      <c r="V12" s="104">
        <f>Jahresübersicht!U5</f>
        <v>20</v>
      </c>
      <c r="W12" s="104">
        <f>Jahresübersicht!V5</f>
        <v>21</v>
      </c>
      <c r="X12" s="104">
        <f>Jahresübersicht!W5</f>
        <v>22</v>
      </c>
      <c r="Y12" s="104">
        <f>Jahresübersicht!X5</f>
        <v>23</v>
      </c>
      <c r="Z12" s="104">
        <f>Jahresübersicht!Y5</f>
        <v>24</v>
      </c>
      <c r="AA12" s="104">
        <f>Jahresübersicht!Z5</f>
        <v>25</v>
      </c>
      <c r="AB12" s="104">
        <f>Jahresübersicht!AA5</f>
        <v>26</v>
      </c>
      <c r="AC12" s="104">
        <f>Jahresübersicht!AB5</f>
        <v>27</v>
      </c>
      <c r="AD12" s="104">
        <f>Jahresübersicht!AC5</f>
        <v>28</v>
      </c>
      <c r="AE12" s="104">
        <f>Jahresübersicht!AD5</f>
        <v>29</v>
      </c>
      <c r="AF12" s="104">
        <f>Jahresübersicht!AE5</f>
        <v>30</v>
      </c>
      <c r="AG12" s="104">
        <f>Jahresübersicht!AF5</f>
        <v>31</v>
      </c>
      <c r="AH12" s="361" t="s">
        <v>78</v>
      </c>
      <c r="AI12" s="361" t="s">
        <v>77</v>
      </c>
    </row>
    <row r="13" spans="2:38" ht="15" outlineLevel="1" x14ac:dyDescent="0.25">
      <c r="B13" s="103" t="s">
        <v>35</v>
      </c>
      <c r="C13" s="105">
        <f>Jahresübersicht!B6</f>
        <v>1</v>
      </c>
      <c r="D13" s="105">
        <f>Jahresübersicht!C6</f>
        <v>2</v>
      </c>
      <c r="E13" s="105">
        <f>Jahresübersicht!D6</f>
        <v>3</v>
      </c>
      <c r="F13" s="105">
        <f>Jahresübersicht!E6</f>
        <v>4</v>
      </c>
      <c r="G13" s="105">
        <f>Jahresübersicht!F6</f>
        <v>5</v>
      </c>
      <c r="H13" s="105">
        <f>Jahresübersicht!G6</f>
        <v>6</v>
      </c>
      <c r="I13" s="105">
        <f>Jahresübersicht!H6</f>
        <v>7</v>
      </c>
      <c r="J13" s="105">
        <f>Jahresübersicht!I6</f>
        <v>8</v>
      </c>
      <c r="K13" s="105">
        <f>Jahresübersicht!J6</f>
        <v>9</v>
      </c>
      <c r="L13" s="105">
        <f>Jahresübersicht!K6</f>
        <v>10</v>
      </c>
      <c r="M13" s="105">
        <f>Jahresübersicht!L6</f>
        <v>11</v>
      </c>
      <c r="N13" s="105">
        <f>Jahresübersicht!M6</f>
        <v>12</v>
      </c>
      <c r="O13" s="105">
        <f>Jahresübersicht!N6</f>
        <v>13</v>
      </c>
      <c r="P13" s="105">
        <f>Jahresübersicht!O6</f>
        <v>14</v>
      </c>
      <c r="Q13" s="105">
        <f>Jahresübersicht!P6</f>
        <v>15</v>
      </c>
      <c r="R13" s="105">
        <f>Jahresübersicht!Q6</f>
        <v>16</v>
      </c>
      <c r="S13" s="105">
        <f>Jahresübersicht!R6</f>
        <v>17</v>
      </c>
      <c r="T13" s="105">
        <f>Jahresübersicht!S6</f>
        <v>18</v>
      </c>
      <c r="U13" s="105">
        <f>Jahresübersicht!T6</f>
        <v>19</v>
      </c>
      <c r="V13" s="105">
        <f>Jahresübersicht!U6</f>
        <v>20</v>
      </c>
      <c r="W13" s="105">
        <f>Jahresübersicht!V6</f>
        <v>21</v>
      </c>
      <c r="X13" s="105">
        <f>Jahresübersicht!W6</f>
        <v>22</v>
      </c>
      <c r="Y13" s="105">
        <f>Jahresübersicht!X6</f>
        <v>23</v>
      </c>
      <c r="Z13" s="105">
        <f>Jahresübersicht!Y6</f>
        <v>24</v>
      </c>
      <c r="AA13" s="105">
        <f>Jahresübersicht!Z6</f>
        <v>25</v>
      </c>
      <c r="AB13" s="105">
        <f>Jahresübersicht!AA6</f>
        <v>26</v>
      </c>
      <c r="AC13" s="105">
        <f>Jahresübersicht!AB6</f>
        <v>27</v>
      </c>
      <c r="AD13" s="105">
        <f>Jahresübersicht!AC6</f>
        <v>28</v>
      </c>
      <c r="AE13" s="105">
        <f>Jahresübersicht!AD6</f>
        <v>29</v>
      </c>
      <c r="AF13" s="105">
        <f>Jahresübersicht!AE6</f>
        <v>30</v>
      </c>
      <c r="AG13" s="105">
        <f>Jahresübersicht!AF6</f>
        <v>31</v>
      </c>
      <c r="AH13" s="362"/>
      <c r="AI13" s="362"/>
    </row>
    <row r="14" spans="2:38" ht="25.5" outlineLevel="1"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2:38" outlineLevel="1" x14ac:dyDescent="0.2">
      <c r="B15" s="25" t="str">
        <f>'Start Data'!A38</f>
        <v>WP 1</v>
      </c>
      <c r="C15" s="42"/>
      <c r="D15" s="42">
        <v>7.5</v>
      </c>
      <c r="E15" s="42"/>
      <c r="F15" s="42"/>
      <c r="G15" s="42">
        <v>4</v>
      </c>
      <c r="H15" s="42"/>
      <c r="I15" s="42"/>
      <c r="J15" s="42"/>
      <c r="K15" s="42">
        <v>7</v>
      </c>
      <c r="L15" s="42"/>
      <c r="M15" s="42"/>
      <c r="N15" s="42">
        <v>8</v>
      </c>
      <c r="O15" s="42">
        <v>6</v>
      </c>
      <c r="P15" s="42">
        <v>2</v>
      </c>
      <c r="Q15" s="42">
        <v>1</v>
      </c>
      <c r="R15" s="42">
        <v>8</v>
      </c>
      <c r="S15" s="42"/>
      <c r="T15" s="42"/>
      <c r="U15" s="42">
        <v>8</v>
      </c>
      <c r="V15" s="42">
        <v>7.5</v>
      </c>
      <c r="W15" s="42">
        <v>7.5</v>
      </c>
      <c r="X15" s="42">
        <v>8.5</v>
      </c>
      <c r="Y15" s="42">
        <v>8</v>
      </c>
      <c r="Z15" s="42"/>
      <c r="AA15" s="42"/>
      <c r="AB15" s="42">
        <v>7.5</v>
      </c>
      <c r="AC15" s="42">
        <v>8</v>
      </c>
      <c r="AD15" s="42">
        <v>8</v>
      </c>
      <c r="AE15" s="42">
        <v>7</v>
      </c>
      <c r="AF15" s="42">
        <v>7.5</v>
      </c>
      <c r="AG15" s="42"/>
      <c r="AH15" s="106">
        <f t="shared" ref="AH15:AH30" si="0">SUM(C15:AG15)</f>
        <v>121</v>
      </c>
      <c r="AI15" s="106" t="e">
        <f>SUM(C15:AG15)/'Start Data'!$B$17</f>
        <v>#DIV/0!</v>
      </c>
    </row>
    <row r="16" spans="2:38" outlineLevel="1" x14ac:dyDescent="0.2">
      <c r="B16" s="25" t="str">
        <f>'Start Data'!A39</f>
        <v>WP 2</v>
      </c>
      <c r="C16" s="42"/>
      <c r="D16" s="42"/>
      <c r="E16" s="42"/>
      <c r="F16" s="42"/>
      <c r="G16" s="42"/>
      <c r="H16" s="42"/>
      <c r="I16" s="42"/>
      <c r="J16" s="42"/>
      <c r="K16" s="42">
        <v>1.5</v>
      </c>
      <c r="L16" s="42"/>
      <c r="M16" s="42"/>
      <c r="N16" s="42"/>
      <c r="O16" s="42"/>
      <c r="P16" s="42"/>
      <c r="Q16" s="42">
        <v>5</v>
      </c>
      <c r="R16" s="42"/>
      <c r="S16" s="42"/>
      <c r="T16" s="42"/>
      <c r="U16" s="42"/>
      <c r="V16" s="42"/>
      <c r="W16" s="42"/>
      <c r="X16" s="42"/>
      <c r="Y16" s="42"/>
      <c r="Z16" s="42"/>
      <c r="AA16" s="42"/>
      <c r="AB16" s="42"/>
      <c r="AC16" s="42"/>
      <c r="AD16" s="42"/>
      <c r="AE16" s="42"/>
      <c r="AF16" s="42"/>
      <c r="AG16" s="42"/>
      <c r="AH16" s="106">
        <f t="shared" si="0"/>
        <v>6.5</v>
      </c>
      <c r="AI16" s="107" t="e">
        <f>SUM(C16:AG16)/'Start Data'!$B$17</f>
        <v>#DIV/0!</v>
      </c>
    </row>
    <row r="17" spans="2:35" outlineLevel="1"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outlineLevel="1"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outlineLevel="1"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outlineLevel="1" x14ac:dyDescent="0.2">
      <c r="B20" s="25" t="str">
        <f>'Start Data'!A43</f>
        <v>WP 6</v>
      </c>
      <c r="C20" s="42"/>
      <c r="D20" s="42"/>
      <c r="E20" s="42"/>
      <c r="F20" s="42"/>
      <c r="G20" s="42">
        <v>3.5</v>
      </c>
      <c r="H20" s="42"/>
      <c r="I20" s="42"/>
      <c r="J20" s="42"/>
      <c r="K20" s="42"/>
      <c r="L20" s="42"/>
      <c r="M20" s="42"/>
      <c r="N20" s="42"/>
      <c r="O20" s="42">
        <v>2</v>
      </c>
      <c r="P20" s="42">
        <v>3</v>
      </c>
      <c r="Q20" s="42"/>
      <c r="R20" s="42"/>
      <c r="S20" s="42"/>
      <c r="T20" s="42"/>
      <c r="U20" s="42"/>
      <c r="V20" s="42"/>
      <c r="W20" s="42"/>
      <c r="X20" s="42"/>
      <c r="Y20" s="42"/>
      <c r="Z20" s="42"/>
      <c r="AA20" s="42"/>
      <c r="AB20" s="42"/>
      <c r="AC20" s="42"/>
      <c r="AD20" s="42"/>
      <c r="AE20" s="42"/>
      <c r="AF20" s="42"/>
      <c r="AG20" s="42"/>
      <c r="AH20" s="106">
        <f t="shared" si="0"/>
        <v>8.5</v>
      </c>
      <c r="AI20" s="107" t="e">
        <f>SUM(C20:AG20)/'Start Data'!$B$17</f>
        <v>#DIV/0!</v>
      </c>
    </row>
    <row r="21" spans="2:35" outlineLevel="1" x14ac:dyDescent="0.2">
      <c r="B21" s="25" t="str">
        <f>'Start Data'!A44</f>
        <v>WP 7</v>
      </c>
      <c r="C21" s="42"/>
      <c r="D21" s="42"/>
      <c r="E21" s="42"/>
      <c r="F21" s="42"/>
      <c r="G21" s="42"/>
      <c r="H21" s="42"/>
      <c r="I21" s="42"/>
      <c r="J21" s="42"/>
      <c r="K21" s="42"/>
      <c r="L21" s="42"/>
      <c r="M21" s="42"/>
      <c r="N21" s="42"/>
      <c r="O21" s="42">
        <v>1</v>
      </c>
      <c r="P21" s="42">
        <v>3</v>
      </c>
      <c r="Q21" s="42">
        <v>2</v>
      </c>
      <c r="R21" s="42"/>
      <c r="S21" s="42"/>
      <c r="T21" s="42"/>
      <c r="U21" s="42"/>
      <c r="V21" s="42"/>
      <c r="W21" s="42"/>
      <c r="X21" s="42"/>
      <c r="Y21" s="42"/>
      <c r="Z21" s="42"/>
      <c r="AA21" s="42"/>
      <c r="AB21" s="42"/>
      <c r="AC21" s="42"/>
      <c r="AD21" s="42"/>
      <c r="AE21" s="42"/>
      <c r="AF21" s="42"/>
      <c r="AG21" s="42"/>
      <c r="AH21" s="106">
        <f t="shared" si="0"/>
        <v>6</v>
      </c>
      <c r="AI21" s="107" t="e">
        <f>SUM(C21:AG21)/'Start Data'!$B$17</f>
        <v>#DIV/0!</v>
      </c>
    </row>
    <row r="22" spans="2:35" ht="14.25" hidden="1" customHeight="1" outlineLevel="2"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ht="14.25" hidden="1" customHeight="1" outlineLevel="2"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ht="14.25" hidden="1" customHeight="1" outlineLevel="2"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ht="14.25" hidden="1" customHeight="1" outlineLevel="2"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ht="14.25" hidden="1" customHeight="1" outlineLevel="2"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ht="14.25" hidden="1" customHeight="1" outlineLevel="2"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ht="14.25" hidden="1" customHeight="1" outlineLevel="2"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ht="14.25" hidden="1" customHeight="1" outlineLevel="2"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outlineLevel="1" collapsed="1" x14ac:dyDescent="0.2">
      <c r="B30" s="108" t="s">
        <v>37</v>
      </c>
      <c r="C30" s="109">
        <f>SUM(C15:C29)</f>
        <v>0</v>
      </c>
      <c r="D30" s="109">
        <f t="shared" ref="D30:AG30" si="1">SUM(D15:D29)</f>
        <v>7.5</v>
      </c>
      <c r="E30" s="109">
        <f t="shared" si="1"/>
        <v>0</v>
      </c>
      <c r="F30" s="109">
        <f t="shared" si="1"/>
        <v>0</v>
      </c>
      <c r="G30" s="109">
        <f t="shared" si="1"/>
        <v>7.5</v>
      </c>
      <c r="H30" s="109">
        <f t="shared" si="1"/>
        <v>0</v>
      </c>
      <c r="I30" s="109">
        <f t="shared" si="1"/>
        <v>0</v>
      </c>
      <c r="J30" s="109">
        <f t="shared" si="1"/>
        <v>0</v>
      </c>
      <c r="K30" s="109">
        <f t="shared" si="1"/>
        <v>8.5</v>
      </c>
      <c r="L30" s="109">
        <f t="shared" si="1"/>
        <v>0</v>
      </c>
      <c r="M30" s="109">
        <f t="shared" si="1"/>
        <v>0</v>
      </c>
      <c r="N30" s="109">
        <f t="shared" si="1"/>
        <v>8</v>
      </c>
      <c r="O30" s="109">
        <f t="shared" si="1"/>
        <v>9</v>
      </c>
      <c r="P30" s="109">
        <f t="shared" si="1"/>
        <v>8</v>
      </c>
      <c r="Q30" s="109">
        <f t="shared" si="1"/>
        <v>8</v>
      </c>
      <c r="R30" s="109">
        <f t="shared" si="1"/>
        <v>8</v>
      </c>
      <c r="S30" s="109">
        <f t="shared" si="1"/>
        <v>0</v>
      </c>
      <c r="T30" s="109">
        <f t="shared" si="1"/>
        <v>0</v>
      </c>
      <c r="U30" s="109">
        <f t="shared" si="1"/>
        <v>8</v>
      </c>
      <c r="V30" s="109">
        <f t="shared" si="1"/>
        <v>7.5</v>
      </c>
      <c r="W30" s="109">
        <f t="shared" si="1"/>
        <v>7.5</v>
      </c>
      <c r="X30" s="109">
        <f t="shared" si="1"/>
        <v>8.5</v>
      </c>
      <c r="Y30" s="109">
        <f t="shared" si="1"/>
        <v>8</v>
      </c>
      <c r="Z30" s="109">
        <f t="shared" si="1"/>
        <v>0</v>
      </c>
      <c r="AA30" s="109">
        <f t="shared" si="1"/>
        <v>0</v>
      </c>
      <c r="AB30" s="109">
        <f t="shared" si="1"/>
        <v>7.5</v>
      </c>
      <c r="AC30" s="109">
        <f t="shared" si="1"/>
        <v>8</v>
      </c>
      <c r="AD30" s="109">
        <f t="shared" si="1"/>
        <v>8</v>
      </c>
      <c r="AE30" s="109">
        <f t="shared" si="1"/>
        <v>7</v>
      </c>
      <c r="AF30" s="109">
        <f t="shared" si="1"/>
        <v>7.5</v>
      </c>
      <c r="AG30" s="109">
        <f t="shared" si="1"/>
        <v>0</v>
      </c>
      <c r="AH30" s="106">
        <f t="shared" si="0"/>
        <v>142</v>
      </c>
      <c r="AI30" s="107" t="e">
        <f>SUM(C30:AG30)/'Start Data'!$B$17</f>
        <v>#DIV/0!</v>
      </c>
    </row>
    <row r="31" spans="2:35" outlineLevel="1" x14ac:dyDescent="0.2">
      <c r="B31" s="244" t="s">
        <v>162</v>
      </c>
      <c r="C31" s="245"/>
      <c r="D31" s="245"/>
      <c r="E31" s="245"/>
      <c r="F31" s="245"/>
      <c r="G31" s="245"/>
      <c r="H31" s="245" t="s">
        <v>163</v>
      </c>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33"/>
      <c r="AI31" s="232"/>
    </row>
    <row r="32" spans="2:35" outlineLevel="1" x14ac:dyDescent="0.2">
      <c r="B32" s="43"/>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44"/>
      <c r="AI32" s="34"/>
    </row>
    <row r="33" spans="2:35" outlineLevel="1" x14ac:dyDescent="0.2">
      <c r="B33" s="348" t="s">
        <v>38</v>
      </c>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50"/>
      <c r="AI33" s="34"/>
    </row>
    <row r="34" spans="2:35" outlineLevel="1" x14ac:dyDescent="0.2">
      <c r="B34" s="351"/>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34"/>
    </row>
    <row r="35" spans="2:35" outlineLevel="1" x14ac:dyDescent="0.2">
      <c r="B35" s="354"/>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6"/>
      <c r="AI35" s="34"/>
    </row>
    <row r="36" spans="2:35" ht="14.25" customHeight="1" outlineLevel="1" x14ac:dyDescent="0.2">
      <c r="B36" s="100"/>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2"/>
      <c r="AI36" s="34"/>
    </row>
    <row r="37" spans="2:35" ht="14.25" customHeight="1" outlineLevel="1" x14ac:dyDescent="0.2">
      <c r="B37" s="357" t="s">
        <v>123</v>
      </c>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9"/>
      <c r="AI37" s="34"/>
    </row>
    <row r="38" spans="2:35" outlineLevel="1" x14ac:dyDescent="0.2">
      <c r="B38" s="360"/>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outlineLevel="1" x14ac:dyDescent="0.2">
      <c r="B39" s="45" t="s">
        <v>80</v>
      </c>
      <c r="C39" s="46"/>
      <c r="D39" s="46"/>
      <c r="E39" s="46"/>
      <c r="F39" s="46"/>
      <c r="G39" s="46"/>
      <c r="H39" s="46"/>
      <c r="I39" s="46"/>
      <c r="J39" s="46"/>
      <c r="K39" s="46"/>
      <c r="L39" s="46"/>
      <c r="M39" s="46"/>
      <c r="N39" s="46"/>
      <c r="O39" s="46"/>
      <c r="P39" s="46"/>
      <c r="Q39" s="47"/>
      <c r="R39" s="48"/>
      <c r="S39" s="49" t="s">
        <v>81</v>
      </c>
      <c r="T39" s="46"/>
      <c r="U39" s="46"/>
      <c r="V39" s="46"/>
      <c r="W39" s="46"/>
      <c r="X39" s="46"/>
      <c r="Y39" s="46"/>
      <c r="Z39" s="46"/>
      <c r="AA39" s="46"/>
      <c r="AB39" s="46"/>
      <c r="AC39" s="46"/>
      <c r="AD39" s="46"/>
      <c r="AE39" s="46"/>
      <c r="AF39" s="46"/>
      <c r="AG39" s="46"/>
      <c r="AH39" s="50"/>
      <c r="AI39" s="34"/>
    </row>
    <row r="40" spans="2:35" outlineLevel="1" x14ac:dyDescent="0.2">
      <c r="B40" s="51"/>
      <c r="C40" s="52"/>
      <c r="D40" s="52"/>
      <c r="E40" s="52"/>
      <c r="F40" s="52"/>
      <c r="G40" s="52"/>
      <c r="H40" s="52"/>
      <c r="I40" s="52"/>
      <c r="J40" s="52"/>
      <c r="K40" s="52"/>
      <c r="L40" s="52"/>
      <c r="M40" s="52"/>
      <c r="N40" s="52"/>
      <c r="O40" s="52"/>
      <c r="P40" s="52"/>
      <c r="Q40" s="53"/>
      <c r="R40" s="48"/>
      <c r="S40" s="54"/>
      <c r="T40" s="52"/>
      <c r="U40" s="52"/>
      <c r="V40" s="52"/>
      <c r="W40" s="52"/>
      <c r="X40" s="52"/>
      <c r="Y40" s="52"/>
      <c r="Z40" s="52"/>
      <c r="AA40" s="52"/>
      <c r="AB40" s="52"/>
      <c r="AC40" s="52"/>
      <c r="AD40" s="52"/>
      <c r="AE40" s="52"/>
      <c r="AF40" s="52"/>
      <c r="AG40" s="52"/>
      <c r="AH40" s="55"/>
      <c r="AI40" s="34"/>
    </row>
    <row r="41" spans="2:35" outlineLevel="1" x14ac:dyDescent="0.2">
      <c r="B41" s="51" t="s">
        <v>79</v>
      </c>
      <c r="C41" s="52"/>
      <c r="D41" s="52"/>
      <c r="E41" s="52"/>
      <c r="F41" s="52"/>
      <c r="G41" s="52"/>
      <c r="H41" s="52"/>
      <c r="I41" s="52"/>
      <c r="J41" s="52"/>
      <c r="K41" s="52"/>
      <c r="L41" s="52"/>
      <c r="M41" s="52"/>
      <c r="N41" s="52"/>
      <c r="O41" s="52"/>
      <c r="P41" s="52"/>
      <c r="Q41" s="53"/>
      <c r="R41" s="56"/>
      <c r="S41" s="54" t="s">
        <v>79</v>
      </c>
      <c r="T41" s="52"/>
      <c r="U41" s="52"/>
      <c r="V41" s="52"/>
      <c r="W41" s="52"/>
      <c r="X41" s="52"/>
      <c r="Y41" s="52"/>
      <c r="Z41" s="52"/>
      <c r="AA41" s="52"/>
      <c r="AB41" s="52"/>
      <c r="AC41" s="52"/>
      <c r="AD41" s="52"/>
      <c r="AE41" s="52"/>
      <c r="AF41" s="52"/>
      <c r="AG41" s="52"/>
      <c r="AH41" s="55"/>
      <c r="AI41" s="34"/>
    </row>
    <row r="42" spans="2:35" ht="15" outlineLevel="1" thickBot="1" x14ac:dyDescent="0.25">
      <c r="B42" s="57"/>
      <c r="C42" s="58"/>
      <c r="D42" s="58"/>
      <c r="E42" s="58"/>
      <c r="F42" s="58"/>
      <c r="G42" s="58"/>
      <c r="H42" s="58"/>
      <c r="I42" s="226">
        <f>'Start Data'!B10</f>
        <v>0</v>
      </c>
      <c r="J42" s="58"/>
      <c r="K42" s="58"/>
      <c r="L42" s="58"/>
      <c r="M42" s="58"/>
      <c r="N42" s="58"/>
      <c r="O42" s="58"/>
      <c r="P42" s="58"/>
      <c r="Q42" s="59"/>
      <c r="R42" s="60"/>
      <c r="S42" s="61"/>
      <c r="T42" s="58"/>
      <c r="U42" s="58"/>
      <c r="V42" s="58"/>
      <c r="W42" s="58"/>
      <c r="X42" s="58"/>
      <c r="Y42" s="58"/>
      <c r="Z42" s="226">
        <f>'Start Data'!B12</f>
        <v>0</v>
      </c>
      <c r="AA42" s="58"/>
      <c r="AB42" s="58"/>
      <c r="AC42" s="58"/>
      <c r="AD42" s="58"/>
      <c r="AE42" s="58"/>
      <c r="AF42" s="58"/>
      <c r="AG42" s="58"/>
      <c r="AH42" s="62"/>
      <c r="AI42" s="34"/>
    </row>
    <row r="43" spans="2:35" outlineLevel="1" x14ac:dyDescent="0.2"/>
    <row r="44" spans="2:35" outlineLevel="1" x14ac:dyDescent="0.2"/>
    <row r="45" spans="2:35" outlineLevel="1" x14ac:dyDescent="0.2"/>
    <row r="46" spans="2:35" outlineLevel="1" x14ac:dyDescent="0.2"/>
  </sheetData>
  <sheetProtection algorithmName="SHA-512" hashValue="YNYFcOfAYiJbMTb+MxVmMMpGxJWRO2kRDcUKXWbFAXMXj/NYzAtx9aZeVUt+T2wIKUHKAdxg81OPwRp2tcKfPA==" saltValue="yEhzZxGsWz4ZDE4kiqvBsg==" spinCount="100000" sheet="1" objects="1" scenarios="1"/>
  <mergeCells count="21">
    <mergeCell ref="B33:AH35"/>
    <mergeCell ref="B37:AH38"/>
    <mergeCell ref="AI12:AI14"/>
    <mergeCell ref="B8:G8"/>
    <mergeCell ref="H8:K8"/>
    <mergeCell ref="B9:G9"/>
    <mergeCell ref="H9:K9"/>
    <mergeCell ref="B10:AH10"/>
    <mergeCell ref="AH12:AH14"/>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299" priority="20">
      <formula>WEEKDAY(C12,2)&gt;5</formula>
    </cfRule>
  </conditionalFormatting>
  <conditionalFormatting sqref="C15:AG29">
    <cfRule type="cellIs" dxfId="298" priority="1" operator="greaterThan">
      <formula>10</formula>
    </cfRule>
  </conditionalFormatting>
  <pageMargins left="0.70866141732283472" right="0.70866141732283472" top="0.78740157480314954" bottom="0.78740157480314954" header="0.31496062992125984" footer="0.31496062992125984"/>
  <pageSetup paperSize="9" scale="60" orientation="landscape" r:id="rId1"/>
  <headerFooter>
    <oddHeader>&amp;L&amp;"Arial,Fett"&amp;12TIME RECORDING FOR AN EU GRANT</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3" id="{03DA0264-BDA6-41FF-AD3C-A9C99770AAE3}">
            <xm:f>VLOOKUP(C12,Feiertage!$B$25:$B$31,1,0)</xm:f>
            <x14:dxf>
              <fill>
                <patternFill patternType="solid">
                  <fgColor theme="8" tint="0.79998168889431442"/>
                  <bgColor theme="8" tint="0.79998168889431442"/>
                </patternFill>
              </fill>
            </x14:dxf>
          </x14:cfRule>
          <x14:cfRule type="expression" priority="4" id="{453EA37A-55A7-4C0F-8FF1-08203F02B56C}">
            <xm:f>IF('Start Data'!$B$3=Feiertage!$Q$2,VLOOKUP(C12,Feiertage!$Q$3:$Q$21,1,0),0)</xm:f>
            <x14:dxf>
              <fill>
                <patternFill patternType="solid">
                  <fgColor theme="8" tint="0.79998168889431442"/>
                  <bgColor theme="8" tint="0.79998168889431442"/>
                </patternFill>
              </fill>
            </x14:dxf>
          </x14:cfRule>
          <x14:cfRule type="expression" priority="5" id="{D1443220-06D9-4481-8E90-027A6708783D}">
            <xm:f>IF('Start Data'!$B$3=Feiertage!$P$2,VLOOKUP(C12,Feiertage!$P$3:$P$21,1,0),0)</xm:f>
            <x14:dxf>
              <fill>
                <patternFill patternType="solid">
                  <fgColor theme="8" tint="0.79998168889431442"/>
                  <bgColor theme="8" tint="0.79998168889431442"/>
                </patternFill>
              </fill>
            </x14:dxf>
          </x14:cfRule>
          <x14:cfRule type="expression" priority="6" id="{C1FFE2DD-12D8-4A0B-BE97-BFC8D89D44CE}">
            <xm:f>IF('Start Data'!$B$3=Feiertage!$O$2,VLOOKUP(C12,Feiertage!$O$3:$O$21,1,0),0)</xm:f>
            <x14:dxf>
              <fill>
                <patternFill patternType="solid">
                  <fgColor theme="8" tint="0.79998168889431442"/>
                  <bgColor theme="8" tint="0.79998168889431442"/>
                </patternFill>
              </fill>
            </x14:dxf>
          </x14:cfRule>
          <x14:cfRule type="expression" priority="7" id="{C2F690EB-F99E-4CA3-B3A9-EC93BD12C10D}">
            <xm:f>IF('Start Data'!$B$3=Feiertage!$N$2,VLOOKUP(C12,Feiertage!$N$3:$N$21,1,0),0)</xm:f>
            <x14:dxf>
              <fill>
                <patternFill patternType="solid">
                  <fgColor theme="8" tint="0.79998168889431442"/>
                  <bgColor theme="8" tint="0.79998168889431442"/>
                </patternFill>
              </fill>
            </x14:dxf>
          </x14:cfRule>
          <x14:cfRule type="expression" priority="8" id="{476B1BBD-B224-4C71-B0AC-DF45F14E7263}">
            <xm:f>IF('Start Data'!$B$3=Feiertage!$M$2,VLOOKUP(C12,Feiertage!$M$3:$M$21,1,0),0)</xm:f>
            <x14:dxf>
              <fill>
                <patternFill patternType="solid">
                  <fgColor theme="8" tint="0.79998168889431442"/>
                  <bgColor theme="8" tint="0.79998168889431442"/>
                </patternFill>
              </fill>
            </x14:dxf>
          </x14:cfRule>
          <x14:cfRule type="expression" priority="9" id="{6F9421F8-53C1-4546-8998-08DE75F1B039}">
            <xm:f>IF('Start Data'!$B$3=Feiertage!$L$2,VLOOKUP(C12,Feiertage!$L$3:$L$21,1,0),0)</xm:f>
            <x14:dxf>
              <fill>
                <patternFill patternType="solid">
                  <fgColor theme="8" tint="0.79998168889431442"/>
                  <bgColor theme="8" tint="0.79998168889431442"/>
                </patternFill>
              </fill>
            </x14:dxf>
          </x14:cfRule>
          <x14:cfRule type="expression" priority="10" id="{272F790F-037F-4896-9CD2-1D53EB9BC6CE}">
            <xm:f>IF('Start Data'!$B$3=Feiertage!$K$2,VLOOKUP(C12,Feiertage!$K$3:$K$21,1,0),0)</xm:f>
            <x14:dxf>
              <fill>
                <patternFill patternType="solid">
                  <fgColor theme="8" tint="0.79998168889431442"/>
                  <bgColor theme="8" tint="0.79998168889431442"/>
                </patternFill>
              </fill>
            </x14:dxf>
          </x14:cfRule>
          <x14:cfRule type="expression" priority="11" id="{76FE7FCF-3792-40E6-AC3E-5D5D7BA91B87}">
            <xm:f>IF('Start Data'!$B$3=Feiertage!$J$2,VLOOKUP(C12,Feiertage!$J$3:$J$21,1,0),0)</xm:f>
            <x14:dxf>
              <fill>
                <patternFill patternType="solid">
                  <fgColor theme="8" tint="0.79998168889431442"/>
                  <bgColor theme="8" tint="0.79998168889431442"/>
                </patternFill>
              </fill>
            </x14:dxf>
          </x14:cfRule>
          <x14:cfRule type="expression" priority="12" id="{B1FC242D-25A1-4EE1-9D0F-A837CF2D5F44}">
            <xm:f>IF('Start Data'!$B$3=Feiertage!$I$2,VLOOKUP(C12,Feiertage!$I$3:$I$21,1,0),0)</xm:f>
            <x14:dxf>
              <fill>
                <patternFill patternType="solid">
                  <fgColor theme="8" tint="0.79998168889431442"/>
                  <bgColor theme="8" tint="0.79998168889431442"/>
                </patternFill>
              </fill>
            </x14:dxf>
          </x14:cfRule>
          <x14:cfRule type="expression" priority="13" id="{4872C24A-A1DB-4070-9FFD-4AD4A2D0F6EA}">
            <xm:f>IF('Start Data'!$B$3=Feiertage!$H$2,VLOOKUP(C12,Feiertage!$H$3:$H$21,1,0),0)</xm:f>
            <x14:dxf>
              <fill>
                <patternFill patternType="solid">
                  <fgColor theme="8" tint="0.79998168889431442"/>
                  <bgColor theme="8" tint="0.79998168889431442"/>
                </patternFill>
              </fill>
            </x14:dxf>
          </x14:cfRule>
          <x14:cfRule type="expression" priority="14" id="{EAB1F463-38F3-41A2-953F-8062F9B77225}">
            <xm:f>IF('Start Data'!$B$3=Feiertage!$G$2,VLOOKUP(C12,Feiertage!$G$3:$G$21,1,0),0)</xm:f>
            <x14:dxf>
              <fill>
                <patternFill patternType="solid">
                  <fgColor theme="8" tint="0.79998168889431442"/>
                  <bgColor theme="8" tint="0.79998168889431442"/>
                </patternFill>
              </fill>
            </x14:dxf>
          </x14:cfRule>
          <x14:cfRule type="expression" priority="15" id="{47EC7ADA-0F12-4368-833F-C0E7652BB625}">
            <xm:f>IF('Start Data'!$B$3=Feiertage!$F$2,VLOOKUP(C12,Feiertage!$F$3:$F$21,1,0),0)</xm:f>
            <x14:dxf>
              <fill>
                <patternFill patternType="solid">
                  <fgColor theme="8" tint="0.79998168889431442"/>
                  <bgColor theme="8" tint="0.79998168889431442"/>
                </patternFill>
              </fill>
            </x14:dxf>
          </x14:cfRule>
          <x14:cfRule type="expression" priority="16" id="{6948AE4E-AE0A-4247-BC63-D39A90E26AA2}">
            <xm:f>IF('Start Data'!$B$3=Feiertage!$E$2,VLOOKUP(C12,Feiertage!$E$3:$E$21,1,0),0)</xm:f>
            <x14:dxf>
              <fill>
                <patternFill patternType="solid">
                  <fgColor theme="8" tint="0.79998168889431442"/>
                  <bgColor theme="8" tint="0.79998168889431442"/>
                </patternFill>
              </fill>
            </x14:dxf>
          </x14:cfRule>
          <x14:cfRule type="expression" priority="17" id="{E71AE5C3-7040-4B23-BA78-AF8624C7654A}">
            <xm:f>IF('Start Data'!$B$3=Feiertage!$D$2,VLOOKUP(C12,Feiertage!$D$3:$D$21,1,0),0)</xm:f>
            <x14:dxf>
              <fill>
                <patternFill patternType="solid">
                  <fgColor theme="8" tint="0.79998168889431442"/>
                  <bgColor theme="8" tint="0.79998168889431442"/>
                </patternFill>
              </fill>
            </x14:dxf>
          </x14:cfRule>
          <x14:cfRule type="expression" priority="18" id="{2FA5D83D-5797-42E7-98F0-A531F0D363A0}">
            <xm:f>IF('Start Data'!$B$3=Feiertage!$B$2,VLOOKUP(C12,Feiertage!$B$3:$B$21,1,0),0)</xm:f>
            <x14:dxf>
              <fill>
                <patternFill patternType="solid">
                  <fgColor theme="8" tint="0.79998168889431442"/>
                  <bgColor theme="8" tint="0.79998168889431442"/>
                </patternFill>
              </fill>
            </x14:dxf>
          </x14:cfRule>
          <x14:cfRule type="expression" priority="19" id="{F877BFA9-CD13-429F-A11A-D415A3BEA43C}">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71423567-96B6-4C91-8D34-3AD481A60E4F}">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L43"/>
  <sheetViews>
    <sheetView showGridLines="0" zoomScaleNormal="100" workbookViewId="0">
      <selection activeCell="J18" sqref="J18"/>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46" t="s">
        <v>32</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82"/>
      <c r="N7" s="74"/>
      <c r="O7" s="74"/>
      <c r="P7" s="74"/>
      <c r="Q7" s="74"/>
      <c r="R7" s="83"/>
      <c r="S7" s="81"/>
      <c r="T7" s="81"/>
      <c r="U7" s="74"/>
      <c r="V7" s="84"/>
      <c r="W7" s="84"/>
      <c r="X7" s="84"/>
      <c r="Y7" s="84"/>
      <c r="Z7" s="74"/>
      <c r="AA7" s="74"/>
      <c r="AB7" s="74"/>
      <c r="AC7" s="74"/>
      <c r="AD7" s="82"/>
      <c r="AE7" s="82"/>
      <c r="AF7" s="82"/>
      <c r="AG7" s="82"/>
      <c r="AH7" s="96"/>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Jahresübersicht!B5</f>
        <v>1</v>
      </c>
      <c r="D12" s="104">
        <f>Jahresübersicht!C5</f>
        <v>2</v>
      </c>
      <c r="E12" s="104">
        <f>Jahresübersicht!D5</f>
        <v>3</v>
      </c>
      <c r="F12" s="104">
        <f>Jahresübersicht!E5</f>
        <v>4</v>
      </c>
      <c r="G12" s="104">
        <f>Jahresübersicht!F5</f>
        <v>5</v>
      </c>
      <c r="H12" s="104">
        <f>Jahresübersicht!G5</f>
        <v>6</v>
      </c>
      <c r="I12" s="104">
        <f>Jahresübersicht!H5</f>
        <v>7</v>
      </c>
      <c r="J12" s="104">
        <f>Jahresübersicht!I5</f>
        <v>8</v>
      </c>
      <c r="K12" s="104">
        <f>Jahresübersicht!J5</f>
        <v>9</v>
      </c>
      <c r="L12" s="104">
        <f>Jahresübersicht!K5</f>
        <v>10</v>
      </c>
      <c r="M12" s="104">
        <f>Jahresübersicht!L5</f>
        <v>11</v>
      </c>
      <c r="N12" s="104">
        <f>Jahresübersicht!M5</f>
        <v>12</v>
      </c>
      <c r="O12" s="104">
        <f>Jahresübersicht!N5</f>
        <v>13</v>
      </c>
      <c r="P12" s="104">
        <f>Jahresübersicht!O5</f>
        <v>14</v>
      </c>
      <c r="Q12" s="104">
        <f>Jahresübersicht!P5</f>
        <v>15</v>
      </c>
      <c r="R12" s="104">
        <f>Jahresübersicht!Q5</f>
        <v>16</v>
      </c>
      <c r="S12" s="104">
        <f>Jahresübersicht!R5</f>
        <v>17</v>
      </c>
      <c r="T12" s="104">
        <f>Jahresübersicht!S5</f>
        <v>18</v>
      </c>
      <c r="U12" s="104">
        <f>Jahresübersicht!T5</f>
        <v>19</v>
      </c>
      <c r="V12" s="104">
        <f>Jahresübersicht!U5</f>
        <v>20</v>
      </c>
      <c r="W12" s="104">
        <f>Jahresübersicht!V5</f>
        <v>21</v>
      </c>
      <c r="X12" s="104">
        <f>Jahresübersicht!W5</f>
        <v>22</v>
      </c>
      <c r="Y12" s="104">
        <f>Jahresübersicht!X5</f>
        <v>23</v>
      </c>
      <c r="Z12" s="104">
        <f>Jahresübersicht!Y5</f>
        <v>24</v>
      </c>
      <c r="AA12" s="104">
        <f>Jahresübersicht!Z5</f>
        <v>25</v>
      </c>
      <c r="AB12" s="104">
        <f>Jahresübersicht!AA5</f>
        <v>26</v>
      </c>
      <c r="AC12" s="104">
        <f>Jahresübersicht!AB5</f>
        <v>27</v>
      </c>
      <c r="AD12" s="104">
        <f>Jahresübersicht!AC5</f>
        <v>28</v>
      </c>
      <c r="AE12" s="104">
        <f>Jahresübersicht!AD5</f>
        <v>29</v>
      </c>
      <c r="AF12" s="104">
        <f>Jahresübersicht!AE5</f>
        <v>30</v>
      </c>
      <c r="AG12" s="104">
        <f>Jahresübersicht!AF5</f>
        <v>31</v>
      </c>
      <c r="AH12" s="361" t="s">
        <v>78</v>
      </c>
      <c r="AI12" s="361" t="s">
        <v>77</v>
      </c>
    </row>
    <row r="13" spans="1:38" ht="15" x14ac:dyDescent="0.25">
      <c r="B13" s="103" t="s">
        <v>35</v>
      </c>
      <c r="C13" s="105">
        <f>Jahresübersicht!B6</f>
        <v>1</v>
      </c>
      <c r="D13" s="105">
        <f>Jahresübersicht!C6</f>
        <v>2</v>
      </c>
      <c r="E13" s="105">
        <f>Jahresübersicht!D6</f>
        <v>3</v>
      </c>
      <c r="F13" s="105">
        <f>Jahresübersicht!E6</f>
        <v>4</v>
      </c>
      <c r="G13" s="105">
        <f>Jahresübersicht!F6</f>
        <v>5</v>
      </c>
      <c r="H13" s="105">
        <f>Jahresübersicht!G6</f>
        <v>6</v>
      </c>
      <c r="I13" s="105">
        <f>Jahresübersicht!H6</f>
        <v>7</v>
      </c>
      <c r="J13" s="105">
        <f>Jahresübersicht!I6</f>
        <v>8</v>
      </c>
      <c r="K13" s="105">
        <f>Jahresübersicht!J6</f>
        <v>9</v>
      </c>
      <c r="L13" s="105">
        <f>Jahresübersicht!K6</f>
        <v>10</v>
      </c>
      <c r="M13" s="105">
        <f>Jahresübersicht!L6</f>
        <v>11</v>
      </c>
      <c r="N13" s="105">
        <f>Jahresübersicht!M6</f>
        <v>12</v>
      </c>
      <c r="O13" s="105">
        <f>Jahresübersicht!N6</f>
        <v>13</v>
      </c>
      <c r="P13" s="105">
        <f>Jahresübersicht!O6</f>
        <v>14</v>
      </c>
      <c r="Q13" s="105">
        <f>Jahresübersicht!P6</f>
        <v>15</v>
      </c>
      <c r="R13" s="105">
        <f>Jahresübersicht!Q6</f>
        <v>16</v>
      </c>
      <c r="S13" s="105">
        <f>Jahresübersicht!R6</f>
        <v>17</v>
      </c>
      <c r="T13" s="105">
        <f>Jahresübersicht!S6</f>
        <v>18</v>
      </c>
      <c r="U13" s="105">
        <f>Jahresübersicht!T6</f>
        <v>19</v>
      </c>
      <c r="V13" s="105">
        <f>Jahresübersicht!U6</f>
        <v>20</v>
      </c>
      <c r="W13" s="105">
        <f>Jahresübersicht!V6</f>
        <v>21</v>
      </c>
      <c r="X13" s="105">
        <f>Jahresübersicht!W6</f>
        <v>22</v>
      </c>
      <c r="Y13" s="105">
        <f>Jahresübersicht!X6</f>
        <v>23</v>
      </c>
      <c r="Z13" s="105">
        <f>Jahresübersicht!Y6</f>
        <v>24</v>
      </c>
      <c r="AA13" s="105">
        <f>Jahresübersicht!Z6</f>
        <v>25</v>
      </c>
      <c r="AB13" s="105">
        <f>Jahresübersicht!AA6</f>
        <v>26</v>
      </c>
      <c r="AC13" s="105">
        <f>Jahresübersicht!AB6</f>
        <v>27</v>
      </c>
      <c r="AD13" s="105">
        <f>Jahresübersicht!AC6</f>
        <v>28</v>
      </c>
      <c r="AE13" s="105">
        <f>Jahresübersicht!AD6</f>
        <v>29</v>
      </c>
      <c r="AF13" s="105">
        <f>Jahresübersicht!AE6</f>
        <v>30</v>
      </c>
      <c r="AG13" s="105">
        <f>Jahresübersicht!AF6</f>
        <v>31</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x14ac:dyDescent="0.2">
      <c r="B42" s="51" t="s">
        <v>79</v>
      </c>
      <c r="C42" s="372"/>
      <c r="D42" s="373"/>
      <c r="E42" s="52"/>
      <c r="F42" s="52"/>
      <c r="G42" s="52"/>
      <c r="H42" s="52"/>
      <c r="I42" s="52"/>
      <c r="J42" s="52"/>
      <c r="K42" s="52"/>
      <c r="L42" s="52"/>
      <c r="M42" s="52"/>
      <c r="N42" s="52"/>
      <c r="O42" s="52"/>
      <c r="P42" s="52"/>
      <c r="Q42" s="53"/>
      <c r="R42" s="56"/>
      <c r="S42" s="54" t="s">
        <v>79</v>
      </c>
      <c r="T42" s="372"/>
      <c r="U42" s="373"/>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w2kNyqnIoLG19ZS1OVKYhjj9WkZYh+lKFM0bvukz6fCgIepo/cjGGBImUcqkeSdX1eTCGfz8GeiHDKDw58yxQw==" saltValue="SnstdM5pp2O5FdEQGolQow==" spinCount="100000" sheet="1" objects="1" scenarios="1"/>
  <mergeCells count="24">
    <mergeCell ref="B34:AH36"/>
    <mergeCell ref="B10:AH10"/>
    <mergeCell ref="C33:AG33"/>
    <mergeCell ref="H9:K9"/>
    <mergeCell ref="B8:G8"/>
    <mergeCell ref="B9:G9"/>
    <mergeCell ref="AH12:AH14"/>
    <mergeCell ref="H8:K8"/>
    <mergeCell ref="AI12:AI14"/>
    <mergeCell ref="C42:D42"/>
    <mergeCell ref="T42:U42"/>
    <mergeCell ref="B38:AH39"/>
    <mergeCell ref="B4:G4"/>
    <mergeCell ref="H4:K4"/>
    <mergeCell ref="B5:G5"/>
    <mergeCell ref="H5:K5"/>
    <mergeCell ref="U5:V5"/>
    <mergeCell ref="W5:X5"/>
    <mergeCell ref="B6:G6"/>
    <mergeCell ref="H6:K6"/>
    <mergeCell ref="U6:V6"/>
    <mergeCell ref="W6:X6"/>
    <mergeCell ref="B7:G7"/>
    <mergeCell ref="H7:K7"/>
  </mergeCells>
  <conditionalFormatting sqref="C12:AG13">
    <cfRule type="expression" dxfId="279" priority="27">
      <formula>WEEKDAY(C12,2)&gt;5</formula>
    </cfRule>
  </conditionalFormatting>
  <conditionalFormatting sqref="C15:AG29">
    <cfRule type="cellIs" dxfId="278" priority="1" operator="greaterThan">
      <formula>10</formula>
    </cfRule>
  </conditionalFormatting>
  <dataValidations count="1">
    <dataValidation type="list" allowBlank="1" showInputMessage="1" showErrorMessage="1" sqref="C31:AG31" xr:uid="{90B454D0-C0DC-423C-845E-6D2A49F3B470}">
      <formula1>"x"</formula1>
    </dataValidation>
  </dataValidations>
  <pageMargins left="0.70866141732283472" right="0.70866141732283472" top="0.78740157480314965" bottom="0.78740157480314965" header="0.31496062992125984" footer="0.31496062992125984"/>
  <pageSetup paperSize="9" scale="70" orientation="landscape" r:id="rId1"/>
  <headerFooter>
    <oddHeader>&amp;L&amp;"Arial,Fett"&amp;12TIME RECORDING FOR AN EU GRANT</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0" id="{0070008A-00CB-47E6-88BA-00D900FF00B3}">
            <xm:f>VLOOKUP(C12,Feiertage!$B$25:$B$31,1,0)</xm:f>
            <x14:dxf>
              <fill>
                <patternFill patternType="solid">
                  <fgColor theme="8" tint="0.79998168889431442"/>
                  <bgColor theme="8" tint="0.79998168889431442"/>
                </patternFill>
              </fill>
            </x14:dxf>
          </x14:cfRule>
          <x14:cfRule type="expression" priority="11" id="{00D600FD-006A-4C8B-99CF-00D300F400C8}">
            <xm:f>IF('Start Data'!$B$3=Feiertage!$Q$2,VLOOKUP(C12,Feiertage!$Q$3:$Q$21,1,0),0)</xm:f>
            <x14:dxf>
              <fill>
                <patternFill patternType="solid">
                  <fgColor theme="8" tint="0.79998168889431442"/>
                  <bgColor theme="8" tint="0.79998168889431442"/>
                </patternFill>
              </fill>
            </x14:dxf>
          </x14:cfRule>
          <x14:cfRule type="expression" priority="12" id="{0042007B-00CB-4F36-A192-00E800D70069}">
            <xm:f>IF('Start Data'!$B$3=Feiertage!$P$2,VLOOKUP(C12,Feiertage!$P$3:$P$21,1,0),0)</xm:f>
            <x14:dxf>
              <fill>
                <patternFill patternType="solid">
                  <fgColor theme="8" tint="0.79998168889431442"/>
                  <bgColor theme="8" tint="0.79998168889431442"/>
                </patternFill>
              </fill>
            </x14:dxf>
          </x14:cfRule>
          <x14:cfRule type="expression" priority="13" id="{009200B2-0081-4D73-829C-0073002D008A}">
            <xm:f>IF('Start Data'!$B$3=Feiertage!$O$2,VLOOKUP(C12,Feiertage!$O$3:$O$21,1,0),0)</xm:f>
            <x14:dxf>
              <fill>
                <patternFill patternType="solid">
                  <fgColor theme="8" tint="0.79998168889431442"/>
                  <bgColor theme="8" tint="0.79998168889431442"/>
                </patternFill>
              </fill>
            </x14:dxf>
          </x14:cfRule>
          <x14:cfRule type="expression" priority="14" id="{00CE00F2-00E6-4A08-9845-00020049004B}">
            <xm:f>IF('Start Data'!$B$3=Feiertage!$N$2,VLOOKUP(C12,Feiertage!$N$3:$N$21,1,0),0)</xm:f>
            <x14:dxf>
              <fill>
                <patternFill patternType="solid">
                  <fgColor theme="8" tint="0.79998168889431442"/>
                  <bgColor theme="8" tint="0.79998168889431442"/>
                </patternFill>
              </fill>
            </x14:dxf>
          </x14:cfRule>
          <x14:cfRule type="expression" priority="15" id="{002C0097-0096-4109-A96A-007900FD000B}">
            <xm:f>IF('Start Data'!$B$3=Feiertage!$M$2,VLOOKUP(C12,Feiertage!$M$3:$M$21,1,0),0)</xm:f>
            <x14:dxf>
              <fill>
                <patternFill patternType="solid">
                  <fgColor theme="8" tint="0.79998168889431442"/>
                  <bgColor theme="8" tint="0.79998168889431442"/>
                </patternFill>
              </fill>
            </x14:dxf>
          </x14:cfRule>
          <x14:cfRule type="expression" priority="16" id="{00F100E3-005F-4B20-A90A-002400E7001F}">
            <xm:f>IF('Start Data'!$B$3=Feiertage!$L$2,VLOOKUP(C12,Feiertage!$L$3:$L$21,1,0),0)</xm:f>
            <x14:dxf>
              <fill>
                <patternFill patternType="solid">
                  <fgColor theme="8" tint="0.79998168889431442"/>
                  <bgColor theme="8" tint="0.79998168889431442"/>
                </patternFill>
              </fill>
            </x14:dxf>
          </x14:cfRule>
          <x14:cfRule type="expression" priority="17" id="{009F000E-0045-4589-9F32-003B00A300C6}">
            <xm:f>IF('Start Data'!$B$3=Feiertage!$K$2,VLOOKUP(C12,Feiertage!$K$3:$K$21,1,0),0)</xm:f>
            <x14:dxf>
              <fill>
                <patternFill patternType="solid">
                  <fgColor theme="8" tint="0.79998168889431442"/>
                  <bgColor theme="8" tint="0.79998168889431442"/>
                </patternFill>
              </fill>
            </x14:dxf>
          </x14:cfRule>
          <x14:cfRule type="expression" priority="18" id="{00EF00E4-00BF-4FB7-AE07-00B100B50023}">
            <xm:f>IF('Start Data'!$B$3=Feiertage!$J$2,VLOOKUP(C12,Feiertage!$J$3:$J$21,1,0),0)</xm:f>
            <x14:dxf>
              <fill>
                <patternFill patternType="solid">
                  <fgColor theme="8" tint="0.79998168889431442"/>
                  <bgColor theme="8" tint="0.79998168889431442"/>
                </patternFill>
              </fill>
            </x14:dxf>
          </x14:cfRule>
          <x14:cfRule type="expression" priority="19" id="{0006001D-000C-4F85-9A9D-001A00AC00D1}">
            <xm:f>IF('Start Data'!$B$3=Feiertage!$I$2,VLOOKUP(C12,Feiertage!$I$3:$I$21,1,0),0)</xm:f>
            <x14:dxf>
              <fill>
                <patternFill patternType="solid">
                  <fgColor theme="8" tint="0.79998168889431442"/>
                  <bgColor theme="8" tint="0.79998168889431442"/>
                </patternFill>
              </fill>
            </x14:dxf>
          </x14:cfRule>
          <x14:cfRule type="expression" priority="20" id="{008D003B-0039-4637-A5C5-00D900D90016}">
            <xm:f>IF('Start Data'!$B$3=Feiertage!$H$2,VLOOKUP(C12,Feiertage!$H$3:$H$21,1,0),0)</xm:f>
            <x14:dxf>
              <fill>
                <patternFill patternType="solid">
                  <fgColor theme="8" tint="0.79998168889431442"/>
                  <bgColor theme="8" tint="0.79998168889431442"/>
                </patternFill>
              </fill>
            </x14:dxf>
          </x14:cfRule>
          <x14:cfRule type="expression" priority="21" id="{006A000A-00E5-46DE-A397-00BF00060038}">
            <xm:f>IF('Start Data'!$B$3=Feiertage!$G$2,VLOOKUP(C12,Feiertage!$G$3:$G$21,1,0),0)</xm:f>
            <x14:dxf>
              <fill>
                <patternFill patternType="solid">
                  <fgColor theme="8" tint="0.79998168889431442"/>
                  <bgColor theme="8" tint="0.79998168889431442"/>
                </patternFill>
              </fill>
            </x14:dxf>
          </x14:cfRule>
          <x14:cfRule type="expression" priority="22" id="{000F000E-0002-43B2-9A66-009800170081}">
            <xm:f>IF('Start Data'!$B$3=Feiertage!$F$2,VLOOKUP(C12,Feiertage!$F$3:$F$21,1,0),0)</xm:f>
            <x14:dxf>
              <fill>
                <patternFill patternType="solid">
                  <fgColor theme="8" tint="0.79998168889431442"/>
                  <bgColor theme="8" tint="0.79998168889431442"/>
                </patternFill>
              </fill>
            </x14:dxf>
          </x14:cfRule>
          <x14:cfRule type="expression" priority="23" id="{009500F2-00D9-43B7-AF81-007100980056}">
            <xm:f>IF('Start Data'!$B$3=Feiertage!$E$2,VLOOKUP(C12,Feiertage!$E$3:$E$21,1,0),0)</xm:f>
            <x14:dxf>
              <fill>
                <patternFill patternType="solid">
                  <fgColor theme="8" tint="0.79998168889431442"/>
                  <bgColor theme="8" tint="0.79998168889431442"/>
                </patternFill>
              </fill>
            </x14:dxf>
          </x14:cfRule>
          <x14:cfRule type="expression" priority="24" id="{00B60060-005D-456E-9AE4-00CF0031008B}">
            <xm:f>IF('Start Data'!$B$3=Feiertage!$D$2,VLOOKUP(C12,Feiertage!$D$3:$D$21,1,0),0)</xm:f>
            <x14:dxf>
              <fill>
                <patternFill patternType="solid">
                  <fgColor theme="8" tint="0.79998168889431442"/>
                  <bgColor theme="8" tint="0.79998168889431442"/>
                </patternFill>
              </fill>
            </x14:dxf>
          </x14:cfRule>
          <x14:cfRule type="expression" priority="25" id="{00BE0026-00D8-4A13-BB8E-00F80036005D}">
            <xm:f>IF('Start Data'!$B$3=Feiertage!$B$2,VLOOKUP(C12,Feiertage!$B$3:$B$21,1,0),0)</xm:f>
            <x14:dxf>
              <fill>
                <patternFill patternType="solid">
                  <fgColor theme="8" tint="0.79998168889431442"/>
                  <bgColor theme="8" tint="0.79998168889431442"/>
                </patternFill>
              </fill>
            </x14:dxf>
          </x14:cfRule>
          <x14:cfRule type="expression" priority="26" id="{0063006A-009A-452A-B928-002500A700DE}">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00E800FD-0035-487F-B528-008300FD00F8}">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EF15-DDBA-4B88-A654-9693344B962C}">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86</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Jahresübersicht!B7</f>
        <v>32</v>
      </c>
      <c r="D12" s="104">
        <f>Jahresübersicht!C7</f>
        <v>33</v>
      </c>
      <c r="E12" s="104">
        <f>Jahresübersicht!D7</f>
        <v>34</v>
      </c>
      <c r="F12" s="104">
        <f>Jahresübersicht!E7</f>
        <v>35</v>
      </c>
      <c r="G12" s="104">
        <f>Jahresübersicht!F7</f>
        <v>36</v>
      </c>
      <c r="H12" s="104">
        <f>Jahresübersicht!G7</f>
        <v>37</v>
      </c>
      <c r="I12" s="104">
        <f>Jahresübersicht!H7</f>
        <v>38</v>
      </c>
      <c r="J12" s="104">
        <f>Jahresübersicht!I7</f>
        <v>39</v>
      </c>
      <c r="K12" s="104">
        <f>Jahresübersicht!J7</f>
        <v>40</v>
      </c>
      <c r="L12" s="104">
        <f>Jahresübersicht!K7</f>
        <v>41</v>
      </c>
      <c r="M12" s="104">
        <f>Jahresübersicht!L7</f>
        <v>42</v>
      </c>
      <c r="N12" s="104">
        <f>Jahresübersicht!M7</f>
        <v>43</v>
      </c>
      <c r="O12" s="104">
        <f>Jahresübersicht!N7</f>
        <v>44</v>
      </c>
      <c r="P12" s="104">
        <f>Jahresübersicht!O7</f>
        <v>45</v>
      </c>
      <c r="Q12" s="104">
        <f>Jahresübersicht!P7</f>
        <v>46</v>
      </c>
      <c r="R12" s="104">
        <f>Jahresübersicht!Q7</f>
        <v>47</v>
      </c>
      <c r="S12" s="104">
        <f>Jahresübersicht!R7</f>
        <v>48</v>
      </c>
      <c r="T12" s="104">
        <f>Jahresübersicht!S7</f>
        <v>49</v>
      </c>
      <c r="U12" s="104">
        <f>Jahresübersicht!T7</f>
        <v>50</v>
      </c>
      <c r="V12" s="104">
        <f>Jahresübersicht!U7</f>
        <v>51</v>
      </c>
      <c r="W12" s="104">
        <f>Jahresübersicht!V7</f>
        <v>52</v>
      </c>
      <c r="X12" s="104">
        <f>Jahresübersicht!W7</f>
        <v>53</v>
      </c>
      <c r="Y12" s="104">
        <f>Jahresübersicht!X7</f>
        <v>54</v>
      </c>
      <c r="Z12" s="104">
        <f>Jahresübersicht!Y7</f>
        <v>55</v>
      </c>
      <c r="AA12" s="104">
        <f>Jahresübersicht!Z7</f>
        <v>56</v>
      </c>
      <c r="AB12" s="104">
        <f>Jahresübersicht!AA7</f>
        <v>57</v>
      </c>
      <c r="AC12" s="104">
        <f>Jahresübersicht!AB7</f>
        <v>58</v>
      </c>
      <c r="AD12" s="104">
        <f>Jahresübersicht!AC7</f>
        <v>59</v>
      </c>
      <c r="AE12" s="104">
        <f>Jahresübersicht!AD7</f>
        <v>60</v>
      </c>
      <c r="AF12" s="104" t="str">
        <f>Jahresübersicht!AE7</f>
        <v/>
      </c>
      <c r="AG12" s="104" t="str">
        <f>Jahresübersicht!AF7</f>
        <v/>
      </c>
      <c r="AH12" s="361" t="s">
        <v>78</v>
      </c>
      <c r="AI12" s="361" t="s">
        <v>77</v>
      </c>
    </row>
    <row r="13" spans="1:38" ht="15" x14ac:dyDescent="0.25">
      <c r="B13" s="103" t="s">
        <v>35</v>
      </c>
      <c r="C13" s="105">
        <f>Jahresübersicht!B8</f>
        <v>32</v>
      </c>
      <c r="D13" s="105">
        <f>Jahresübersicht!C8</f>
        <v>33</v>
      </c>
      <c r="E13" s="105">
        <f>Jahresübersicht!D8</f>
        <v>34</v>
      </c>
      <c r="F13" s="105">
        <f>Jahresübersicht!E8</f>
        <v>35</v>
      </c>
      <c r="G13" s="105">
        <f>Jahresübersicht!F8</f>
        <v>36</v>
      </c>
      <c r="H13" s="105">
        <f>Jahresübersicht!G8</f>
        <v>37</v>
      </c>
      <c r="I13" s="105">
        <f>Jahresübersicht!H8</f>
        <v>38</v>
      </c>
      <c r="J13" s="105">
        <f>Jahresübersicht!I8</f>
        <v>39</v>
      </c>
      <c r="K13" s="105">
        <f>Jahresübersicht!J8</f>
        <v>40</v>
      </c>
      <c r="L13" s="105">
        <f>Jahresübersicht!K8</f>
        <v>41</v>
      </c>
      <c r="M13" s="105">
        <f>Jahresübersicht!L8</f>
        <v>42</v>
      </c>
      <c r="N13" s="105">
        <f>Jahresübersicht!M8</f>
        <v>43</v>
      </c>
      <c r="O13" s="105">
        <f>Jahresübersicht!N8</f>
        <v>44</v>
      </c>
      <c r="P13" s="105">
        <f>Jahresübersicht!O8</f>
        <v>45</v>
      </c>
      <c r="Q13" s="105">
        <f>Jahresübersicht!P8</f>
        <v>46</v>
      </c>
      <c r="R13" s="105">
        <f>Jahresübersicht!Q8</f>
        <v>47</v>
      </c>
      <c r="S13" s="105">
        <f>Jahresübersicht!R8</f>
        <v>48</v>
      </c>
      <c r="T13" s="105">
        <f>Jahresübersicht!S8</f>
        <v>49</v>
      </c>
      <c r="U13" s="105">
        <f>Jahresübersicht!T8</f>
        <v>50</v>
      </c>
      <c r="V13" s="105">
        <f>Jahresübersicht!U8</f>
        <v>51</v>
      </c>
      <c r="W13" s="105">
        <f>Jahresübersicht!V8</f>
        <v>52</v>
      </c>
      <c r="X13" s="105">
        <f>Jahresübersicht!W8</f>
        <v>53</v>
      </c>
      <c r="Y13" s="105">
        <f>Jahresübersicht!X8</f>
        <v>54</v>
      </c>
      <c r="Z13" s="105">
        <f>Jahresübersicht!Y8</f>
        <v>55</v>
      </c>
      <c r="AA13" s="105">
        <f>Jahresübersicht!Z8</f>
        <v>56</v>
      </c>
      <c r="AB13" s="105">
        <f>Jahresübersicht!AA8</f>
        <v>57</v>
      </c>
      <c r="AC13" s="105">
        <f>Jahresübersicht!AB8</f>
        <v>58</v>
      </c>
      <c r="AD13" s="105">
        <f>Jahresübersicht!AC8</f>
        <v>59</v>
      </c>
      <c r="AE13" s="105">
        <f>Jahresübersicht!AD8</f>
        <v>60</v>
      </c>
      <c r="AF13" s="105" t="str">
        <f>Jahresübersicht!AE8</f>
        <v/>
      </c>
      <c r="AG13" s="105" t="str">
        <f>Jahresübersicht!AF8</f>
        <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2"/>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Z0VUOw0VID/wp8WRQppAchandp7FGVuRbYN/MhcrxnZ0jqqil4fLt4z01tiGX4MiBX8bVA5frStnpcRF5Kx4UA==" saltValue="GRaoE6n06nLJuBMdcNkLHw=="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259" priority="20">
      <formula>WEEKDAY(C12,2)&gt;5</formula>
    </cfRule>
  </conditionalFormatting>
  <conditionalFormatting sqref="C15:AG29">
    <cfRule type="cellIs" dxfId="258" priority="1" operator="greaterThan">
      <formula>10</formula>
    </cfRule>
  </conditionalFormatting>
  <dataValidations count="1">
    <dataValidation type="list" allowBlank="1" showInputMessage="1" showErrorMessage="1" sqref="C31:AG31" xr:uid="{58047F96-2E21-461E-8806-2F7D80CECAFA}">
      <formula1>"x"</formula1>
    </dataValidation>
  </dataValidations>
  <pageMargins left="0.70866141732283472" right="0.70866141732283472" top="0.78740157480314965" bottom="0.78740157480314965" header="0.31496062992125984" footer="0.31496062992125984"/>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F6BCB3DB-0236-44A6-BE1F-47DB94F806E9}">
            <xm:f>VLOOKUP(C12,Feiertage!$B$25:$B$31,1,0)</xm:f>
            <x14:dxf>
              <fill>
                <patternFill patternType="solid">
                  <fgColor theme="8" tint="0.79998168889431442"/>
                  <bgColor theme="8" tint="0.79998168889431442"/>
                </patternFill>
              </fill>
            </x14:dxf>
          </x14:cfRule>
          <x14:cfRule type="expression" priority="4" id="{8C0C1705-2B85-43C2-A69C-D06165E58B6B}">
            <xm:f>IF('Start Data'!$B$3=Feiertage!$Q$2,VLOOKUP(C12,Feiertage!$Q$3:$Q$21,1,0),0)</xm:f>
            <x14:dxf>
              <fill>
                <patternFill patternType="solid">
                  <fgColor theme="8" tint="0.79998168889431442"/>
                  <bgColor theme="8" tint="0.79998168889431442"/>
                </patternFill>
              </fill>
            </x14:dxf>
          </x14:cfRule>
          <x14:cfRule type="expression" priority="5" id="{2BBAB3CB-D49D-4422-B704-88D297931A30}">
            <xm:f>IF('Start Data'!$B$3=Feiertage!$P$2,VLOOKUP(C12,Feiertage!$P$3:$P$21,1,0),0)</xm:f>
            <x14:dxf>
              <fill>
                <patternFill patternType="solid">
                  <fgColor theme="8" tint="0.79998168889431442"/>
                  <bgColor theme="8" tint="0.79998168889431442"/>
                </patternFill>
              </fill>
            </x14:dxf>
          </x14:cfRule>
          <x14:cfRule type="expression" priority="6" id="{90F07F2D-4195-43CD-8D02-FC61595EE9FF}">
            <xm:f>IF('Start Data'!$B$3=Feiertage!$O$2,VLOOKUP(C12,Feiertage!$O$3:$O$21,1,0),0)</xm:f>
            <x14:dxf>
              <fill>
                <patternFill patternType="solid">
                  <fgColor theme="8" tint="0.79998168889431442"/>
                  <bgColor theme="8" tint="0.79998168889431442"/>
                </patternFill>
              </fill>
            </x14:dxf>
          </x14:cfRule>
          <x14:cfRule type="expression" priority="7" id="{65B2BD96-5801-46BB-8CD3-464FF0A94078}">
            <xm:f>IF('Start Data'!$B$3=Feiertage!$N$2,VLOOKUP(C12,Feiertage!$N$3:$N$21,1,0),0)</xm:f>
            <x14:dxf>
              <fill>
                <patternFill patternType="solid">
                  <fgColor theme="8" tint="0.79998168889431442"/>
                  <bgColor theme="8" tint="0.79998168889431442"/>
                </patternFill>
              </fill>
            </x14:dxf>
          </x14:cfRule>
          <x14:cfRule type="expression" priority="8" id="{AD5357DD-1273-4DF4-9E84-177C18DFFA9C}">
            <xm:f>IF('Start Data'!$B$3=Feiertage!$M$2,VLOOKUP(C12,Feiertage!$M$3:$M$21,1,0),0)</xm:f>
            <x14:dxf>
              <fill>
                <patternFill patternType="solid">
                  <fgColor theme="8" tint="0.79998168889431442"/>
                  <bgColor theme="8" tint="0.79998168889431442"/>
                </patternFill>
              </fill>
            </x14:dxf>
          </x14:cfRule>
          <x14:cfRule type="expression" priority="9" id="{2B954DD0-908B-4D42-895B-1572BD049213}">
            <xm:f>IF('Start Data'!$B$3=Feiertage!$L$2,VLOOKUP(C12,Feiertage!$L$3:$L$21,1,0),0)</xm:f>
            <x14:dxf>
              <fill>
                <patternFill patternType="solid">
                  <fgColor theme="8" tint="0.79998168889431442"/>
                  <bgColor theme="8" tint="0.79998168889431442"/>
                </patternFill>
              </fill>
            </x14:dxf>
          </x14:cfRule>
          <x14:cfRule type="expression" priority="10" id="{1D0015B7-DFEC-46E0-8B08-C4B1A6D54AFA}">
            <xm:f>IF('Start Data'!$B$3=Feiertage!$K$2,VLOOKUP(C12,Feiertage!$K$3:$K$21,1,0),0)</xm:f>
            <x14:dxf>
              <fill>
                <patternFill patternType="solid">
                  <fgColor theme="8" tint="0.79998168889431442"/>
                  <bgColor theme="8" tint="0.79998168889431442"/>
                </patternFill>
              </fill>
            </x14:dxf>
          </x14:cfRule>
          <x14:cfRule type="expression" priority="11" id="{F4865CCC-0BAA-498E-8CC6-47CCBD726B31}">
            <xm:f>IF('Start Data'!$B$3=Feiertage!$J$2,VLOOKUP(C12,Feiertage!$J$3:$J$21,1,0),0)</xm:f>
            <x14:dxf>
              <fill>
                <patternFill patternType="solid">
                  <fgColor theme="8" tint="0.79998168889431442"/>
                  <bgColor theme="8" tint="0.79998168889431442"/>
                </patternFill>
              </fill>
            </x14:dxf>
          </x14:cfRule>
          <x14:cfRule type="expression" priority="12" id="{2AEC74B0-6598-4D6B-B57B-413EE50C77C9}">
            <xm:f>IF('Start Data'!$B$3=Feiertage!$I$2,VLOOKUP(C12,Feiertage!$I$3:$I$21,1,0),0)</xm:f>
            <x14:dxf>
              <fill>
                <patternFill patternType="solid">
                  <fgColor theme="8" tint="0.79998168889431442"/>
                  <bgColor theme="8" tint="0.79998168889431442"/>
                </patternFill>
              </fill>
            </x14:dxf>
          </x14:cfRule>
          <x14:cfRule type="expression" priority="13" id="{1FFE3090-6A62-4560-8F79-4A3AB3236AF6}">
            <xm:f>IF('Start Data'!$B$3=Feiertage!$H$2,VLOOKUP(C12,Feiertage!$H$3:$H$21,1,0),0)</xm:f>
            <x14:dxf>
              <fill>
                <patternFill patternType="solid">
                  <fgColor theme="8" tint="0.79998168889431442"/>
                  <bgColor theme="8" tint="0.79998168889431442"/>
                </patternFill>
              </fill>
            </x14:dxf>
          </x14:cfRule>
          <x14:cfRule type="expression" priority="14" id="{8BA1D603-1BD5-4AB1-8D6F-9DCD1D4FE521}">
            <xm:f>IF('Start Data'!$B$3=Feiertage!$G$2,VLOOKUP(C12,Feiertage!$G$3:$G$21,1,0),0)</xm:f>
            <x14:dxf>
              <fill>
                <patternFill patternType="solid">
                  <fgColor theme="8" tint="0.79998168889431442"/>
                  <bgColor theme="8" tint="0.79998168889431442"/>
                </patternFill>
              </fill>
            </x14:dxf>
          </x14:cfRule>
          <x14:cfRule type="expression" priority="15" id="{9B5B5BA2-EA52-4BFD-9EB4-528ED2BD2AB5}">
            <xm:f>IF('Start Data'!$B$3=Feiertage!$F$2,VLOOKUP(C12,Feiertage!$F$3:$F$21,1,0),0)</xm:f>
            <x14:dxf>
              <fill>
                <patternFill patternType="solid">
                  <fgColor theme="8" tint="0.79998168889431442"/>
                  <bgColor theme="8" tint="0.79998168889431442"/>
                </patternFill>
              </fill>
            </x14:dxf>
          </x14:cfRule>
          <x14:cfRule type="expression" priority="16" id="{D3F46EC5-463A-45F1-8CC2-7FD59335FAE5}">
            <xm:f>IF('Start Data'!$B$3=Feiertage!$E$2,VLOOKUP(C12,Feiertage!$E$3:$E$21,1,0),0)</xm:f>
            <x14:dxf>
              <fill>
                <patternFill patternType="solid">
                  <fgColor theme="8" tint="0.79998168889431442"/>
                  <bgColor theme="8" tint="0.79998168889431442"/>
                </patternFill>
              </fill>
            </x14:dxf>
          </x14:cfRule>
          <x14:cfRule type="expression" priority="17" id="{D6002DE8-9B5C-4174-8FC4-C1FFCEBEDD56}">
            <xm:f>IF('Start Data'!$B$3=Feiertage!$D$2,VLOOKUP(C12,Feiertage!$D$3:$D$21,1,0),0)</xm:f>
            <x14:dxf>
              <fill>
                <patternFill patternType="solid">
                  <fgColor theme="8" tint="0.79998168889431442"/>
                  <bgColor theme="8" tint="0.79998168889431442"/>
                </patternFill>
              </fill>
            </x14:dxf>
          </x14:cfRule>
          <x14:cfRule type="expression" priority="18" id="{CD02A70A-EAA4-40BE-9B48-D58F845D5202}">
            <xm:f>IF('Start Data'!$B$3=Feiertage!$B$2,VLOOKUP(C12,Feiertage!$B$3:$B$21,1,0),0)</xm:f>
            <x14:dxf>
              <fill>
                <patternFill patternType="solid">
                  <fgColor theme="8" tint="0.79998168889431442"/>
                  <bgColor theme="8" tint="0.79998168889431442"/>
                </patternFill>
              </fill>
            </x14:dxf>
          </x14:cfRule>
          <x14:cfRule type="expression" priority="19" id="{8A7BA9F3-2A49-4A29-B8AE-51BE335A815B}">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74E19740-A93B-40EA-B861-F543CC4718AE}">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BCEF-5889-4488-BAA2-9565201908B4}">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89</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Jahresübersicht!B9</f>
        <v>61</v>
      </c>
      <c r="D12" s="104">
        <f>Jahresübersicht!C9</f>
        <v>62</v>
      </c>
      <c r="E12" s="104">
        <f>Jahresübersicht!D9</f>
        <v>63</v>
      </c>
      <c r="F12" s="104">
        <f>Jahresübersicht!E9</f>
        <v>64</v>
      </c>
      <c r="G12" s="104">
        <f>Jahresübersicht!F9</f>
        <v>65</v>
      </c>
      <c r="H12" s="104">
        <f>Jahresübersicht!G9</f>
        <v>66</v>
      </c>
      <c r="I12" s="104">
        <f>Jahresübersicht!H9</f>
        <v>67</v>
      </c>
      <c r="J12" s="104">
        <f>Jahresübersicht!I9</f>
        <v>68</v>
      </c>
      <c r="K12" s="104">
        <f>Jahresübersicht!J9</f>
        <v>69</v>
      </c>
      <c r="L12" s="104">
        <f>Jahresübersicht!K9</f>
        <v>70</v>
      </c>
      <c r="M12" s="104">
        <f>Jahresübersicht!L9</f>
        <v>71</v>
      </c>
      <c r="N12" s="104">
        <f>Jahresübersicht!M9</f>
        <v>72</v>
      </c>
      <c r="O12" s="104">
        <f>Jahresübersicht!N9</f>
        <v>73</v>
      </c>
      <c r="P12" s="104">
        <f>Jahresübersicht!O9</f>
        <v>74</v>
      </c>
      <c r="Q12" s="104">
        <f>Jahresübersicht!P9</f>
        <v>75</v>
      </c>
      <c r="R12" s="104">
        <f>Jahresübersicht!Q9</f>
        <v>76</v>
      </c>
      <c r="S12" s="104">
        <f>Jahresübersicht!R9</f>
        <v>77</v>
      </c>
      <c r="T12" s="104">
        <f>Jahresübersicht!S9</f>
        <v>78</v>
      </c>
      <c r="U12" s="104">
        <f>Jahresübersicht!T9</f>
        <v>79</v>
      </c>
      <c r="V12" s="104">
        <f>Jahresübersicht!U9</f>
        <v>80</v>
      </c>
      <c r="W12" s="104">
        <f>Jahresübersicht!V9</f>
        <v>81</v>
      </c>
      <c r="X12" s="104">
        <f>Jahresübersicht!W9</f>
        <v>82</v>
      </c>
      <c r="Y12" s="104">
        <f>Jahresübersicht!X9</f>
        <v>83</v>
      </c>
      <c r="Z12" s="104">
        <f>Jahresübersicht!Y9</f>
        <v>84</v>
      </c>
      <c r="AA12" s="104">
        <f>Jahresübersicht!Z9</f>
        <v>85</v>
      </c>
      <c r="AB12" s="104">
        <f>Jahresübersicht!AA9</f>
        <v>86</v>
      </c>
      <c r="AC12" s="104">
        <f>Jahresübersicht!AB9</f>
        <v>87</v>
      </c>
      <c r="AD12" s="104">
        <f>Jahresübersicht!AC9</f>
        <v>88</v>
      </c>
      <c r="AE12" s="104">
        <f>Jahresübersicht!AD9</f>
        <v>89</v>
      </c>
      <c r="AF12" s="104">
        <f>Jahresübersicht!AE9</f>
        <v>90</v>
      </c>
      <c r="AG12" s="104">
        <f>Jahresübersicht!AF9</f>
        <v>91</v>
      </c>
      <c r="AH12" s="361" t="s">
        <v>78</v>
      </c>
      <c r="AI12" s="361" t="s">
        <v>77</v>
      </c>
    </row>
    <row r="13" spans="1:38" ht="15" x14ac:dyDescent="0.25">
      <c r="B13" s="103" t="s">
        <v>35</v>
      </c>
      <c r="C13" s="105">
        <f>Jahresübersicht!B10</f>
        <v>61</v>
      </c>
      <c r="D13" s="105">
        <f>Jahresübersicht!C10</f>
        <v>62</v>
      </c>
      <c r="E13" s="105">
        <f>Jahresübersicht!D10</f>
        <v>63</v>
      </c>
      <c r="F13" s="105">
        <f>Jahresübersicht!E10</f>
        <v>64</v>
      </c>
      <c r="G13" s="105">
        <f>Jahresübersicht!F10</f>
        <v>65</v>
      </c>
      <c r="H13" s="105">
        <f>Jahresübersicht!G10</f>
        <v>66</v>
      </c>
      <c r="I13" s="105">
        <f>Jahresübersicht!H10</f>
        <v>67</v>
      </c>
      <c r="J13" s="105">
        <f>Jahresübersicht!I10</f>
        <v>68</v>
      </c>
      <c r="K13" s="105">
        <f>Jahresübersicht!J10</f>
        <v>69</v>
      </c>
      <c r="L13" s="105">
        <f>Jahresübersicht!K10</f>
        <v>70</v>
      </c>
      <c r="M13" s="105">
        <f>Jahresübersicht!L10</f>
        <v>71</v>
      </c>
      <c r="N13" s="105">
        <f>Jahresübersicht!M10</f>
        <v>72</v>
      </c>
      <c r="O13" s="105">
        <f>Jahresübersicht!N10</f>
        <v>73</v>
      </c>
      <c r="P13" s="105">
        <f>Jahresübersicht!O10</f>
        <v>74</v>
      </c>
      <c r="Q13" s="105">
        <f>Jahresübersicht!P10</f>
        <v>75</v>
      </c>
      <c r="R13" s="105">
        <f>Jahresübersicht!Q10</f>
        <v>76</v>
      </c>
      <c r="S13" s="105">
        <f>Jahresübersicht!R10</f>
        <v>77</v>
      </c>
      <c r="T13" s="105">
        <f>Jahresübersicht!S10</f>
        <v>78</v>
      </c>
      <c r="U13" s="105">
        <f>Jahresübersicht!T10</f>
        <v>79</v>
      </c>
      <c r="V13" s="105">
        <f>Jahresübersicht!U10</f>
        <v>80</v>
      </c>
      <c r="W13" s="105">
        <f>Jahresübersicht!V10</f>
        <v>81</v>
      </c>
      <c r="X13" s="105">
        <f>Jahresübersicht!W10</f>
        <v>82</v>
      </c>
      <c r="Y13" s="105">
        <f>Jahresübersicht!X10</f>
        <v>83</v>
      </c>
      <c r="Z13" s="105">
        <f>Jahresübersicht!Y10</f>
        <v>84</v>
      </c>
      <c r="AA13" s="105">
        <f>Jahresübersicht!Z10</f>
        <v>85</v>
      </c>
      <c r="AB13" s="105">
        <f>Jahresübersicht!AA10</f>
        <v>86</v>
      </c>
      <c r="AC13" s="105">
        <f>Jahresübersicht!AB10</f>
        <v>87</v>
      </c>
      <c r="AD13" s="105">
        <f>Jahresübersicht!AC10</f>
        <v>88</v>
      </c>
      <c r="AE13" s="105">
        <f>Jahresübersicht!AD10</f>
        <v>89</v>
      </c>
      <c r="AF13" s="105">
        <f>Jahresübersicht!AE10</f>
        <v>90</v>
      </c>
      <c r="AG13" s="105">
        <f>Jahresübersicht!AF10</f>
        <v>91</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8"/>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5mg7x819/lN+j07SHzJpAn9tITFSpVLjz10o7uROcadwaaaEK1YP//YKX3ukPsNo6PpCponexyYgWJbI9SsgdQ==" saltValue="cAk0mDVkmzeKflHGTNuaMA=="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239" priority="30">
      <formula>WEEKDAY(C12,2)&gt;5</formula>
    </cfRule>
  </conditionalFormatting>
  <conditionalFormatting sqref="C29:AG29 C15:C17 I15:AG17 C18:J20 P18:AG20 C21:Q23 W21:AG23 C24:X26 AD24:AG26 C27:AE28">
    <cfRule type="cellIs" dxfId="238" priority="11" operator="greaterThan">
      <formula>10</formula>
    </cfRule>
  </conditionalFormatting>
  <conditionalFormatting sqref="D15:H17">
    <cfRule type="cellIs" dxfId="237" priority="9" operator="greaterThan">
      <formula>10</formula>
    </cfRule>
  </conditionalFormatting>
  <conditionalFormatting sqref="K18:O20">
    <cfRule type="cellIs" dxfId="236" priority="7" operator="greaterThan">
      <formula>10</formula>
    </cfRule>
  </conditionalFormatting>
  <conditionalFormatting sqref="R21:V23">
    <cfRule type="cellIs" dxfId="235" priority="5" operator="greaterThan">
      <formula>10</formula>
    </cfRule>
  </conditionalFormatting>
  <conditionalFormatting sqref="Y24:AC26">
    <cfRule type="cellIs" dxfId="234" priority="3" operator="greaterThan">
      <formula>10</formula>
    </cfRule>
  </conditionalFormatting>
  <conditionalFormatting sqref="AF27:AG28">
    <cfRule type="cellIs" dxfId="233" priority="1" operator="greaterThan">
      <formula>10</formula>
    </cfRule>
  </conditionalFormatting>
  <dataValidations count="1">
    <dataValidation type="list" allowBlank="1" showInputMessage="1" showErrorMessage="1" sqref="C31:AG31" xr:uid="{206D9492-29F1-465B-A2F3-47EF05F8E028}">
      <formula1>"x"</formula1>
    </dataValidation>
  </dataValidations>
  <pageMargins left="0.7" right="0.7" top="0.78740157499999996" bottom="0.78740157499999996" header="0.3" footer="0.3"/>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3" id="{097AA398-E107-4259-8882-B059F1B467EC}">
            <xm:f>VLOOKUP(C12,Feiertage!$B$25:$B$31,1,0)</xm:f>
            <x14:dxf>
              <fill>
                <patternFill patternType="solid">
                  <fgColor theme="8" tint="0.79998168889431442"/>
                  <bgColor theme="8" tint="0.79998168889431442"/>
                </patternFill>
              </fill>
            </x14:dxf>
          </x14:cfRule>
          <x14:cfRule type="expression" priority="14" id="{DCDD8CB5-E43A-42F7-87B1-1BA380654076}">
            <xm:f>IF('Start Data'!$B$3=Feiertage!$Q$2,VLOOKUP(C12,Feiertage!$Q$3:$Q$21,1,0),0)</xm:f>
            <x14:dxf>
              <fill>
                <patternFill patternType="solid">
                  <fgColor theme="8" tint="0.79998168889431442"/>
                  <bgColor theme="8" tint="0.79998168889431442"/>
                </patternFill>
              </fill>
            </x14:dxf>
          </x14:cfRule>
          <x14:cfRule type="expression" priority="15" id="{F94973E3-F3D7-4499-9A6A-B30B626B0A3E}">
            <xm:f>IF('Start Data'!$B$3=Feiertage!$P$2,VLOOKUP(C12,Feiertage!$P$3:$P$21,1,0),0)</xm:f>
            <x14:dxf>
              <fill>
                <patternFill patternType="solid">
                  <fgColor theme="8" tint="0.79998168889431442"/>
                  <bgColor theme="8" tint="0.79998168889431442"/>
                </patternFill>
              </fill>
            </x14:dxf>
          </x14:cfRule>
          <x14:cfRule type="expression" priority="16" id="{5D490B4C-E5F9-4CEB-B1EB-2E83EAF7E7CD}">
            <xm:f>IF('Start Data'!$B$3=Feiertage!$O$2,VLOOKUP(C12,Feiertage!$O$3:$O$21,1,0),0)</xm:f>
            <x14:dxf>
              <fill>
                <patternFill patternType="solid">
                  <fgColor theme="8" tint="0.79998168889431442"/>
                  <bgColor theme="8" tint="0.79998168889431442"/>
                </patternFill>
              </fill>
            </x14:dxf>
          </x14:cfRule>
          <x14:cfRule type="expression" priority="17" id="{92EAC5FD-06B1-4913-915E-9E495C833FE1}">
            <xm:f>IF('Start Data'!$B$3=Feiertage!$N$2,VLOOKUP(C12,Feiertage!$N$3:$N$21,1,0),0)</xm:f>
            <x14:dxf>
              <fill>
                <patternFill patternType="solid">
                  <fgColor theme="8" tint="0.79998168889431442"/>
                  <bgColor theme="8" tint="0.79998168889431442"/>
                </patternFill>
              </fill>
            </x14:dxf>
          </x14:cfRule>
          <x14:cfRule type="expression" priority="18" id="{EF453D54-31B1-46FE-A340-C8D0745F9D7F}">
            <xm:f>IF('Start Data'!$B$3=Feiertage!$M$2,VLOOKUP(C12,Feiertage!$M$3:$M$21,1,0),0)</xm:f>
            <x14:dxf>
              <fill>
                <patternFill patternType="solid">
                  <fgColor theme="8" tint="0.79998168889431442"/>
                  <bgColor theme="8" tint="0.79998168889431442"/>
                </patternFill>
              </fill>
            </x14:dxf>
          </x14:cfRule>
          <x14:cfRule type="expression" priority="19" id="{C8F25862-46E1-4D9E-9C7B-82AB18055C15}">
            <xm:f>IF('Start Data'!$B$3=Feiertage!$L$2,VLOOKUP(C12,Feiertage!$L$3:$L$21,1,0),0)</xm:f>
            <x14:dxf>
              <fill>
                <patternFill patternType="solid">
                  <fgColor theme="8" tint="0.79998168889431442"/>
                  <bgColor theme="8" tint="0.79998168889431442"/>
                </patternFill>
              </fill>
            </x14:dxf>
          </x14:cfRule>
          <x14:cfRule type="expression" priority="20" id="{4E433C56-C879-4269-B0F9-502D1A564D20}">
            <xm:f>IF('Start Data'!$B$3=Feiertage!$K$2,VLOOKUP(C12,Feiertage!$K$3:$K$21,1,0),0)</xm:f>
            <x14:dxf>
              <fill>
                <patternFill patternType="solid">
                  <fgColor theme="8" tint="0.79998168889431442"/>
                  <bgColor theme="8" tint="0.79998168889431442"/>
                </patternFill>
              </fill>
            </x14:dxf>
          </x14:cfRule>
          <x14:cfRule type="expression" priority="21" id="{2841C741-2206-4303-B37D-EE4DC3F3EF2C}">
            <xm:f>IF('Start Data'!$B$3=Feiertage!$J$2,VLOOKUP(C12,Feiertage!$J$3:$J$21,1,0),0)</xm:f>
            <x14:dxf>
              <fill>
                <patternFill patternType="solid">
                  <fgColor theme="8" tint="0.79998168889431442"/>
                  <bgColor theme="8" tint="0.79998168889431442"/>
                </patternFill>
              </fill>
            </x14:dxf>
          </x14:cfRule>
          <x14:cfRule type="expression" priority="22" id="{84E6DDAC-EB07-4FD0-B60C-64AEFF5D7BB1}">
            <xm:f>IF('Start Data'!$B$3=Feiertage!$I$2,VLOOKUP(C12,Feiertage!$I$3:$I$21,1,0),0)</xm:f>
            <x14:dxf>
              <fill>
                <patternFill patternType="solid">
                  <fgColor theme="8" tint="0.79998168889431442"/>
                  <bgColor theme="8" tint="0.79998168889431442"/>
                </patternFill>
              </fill>
            </x14:dxf>
          </x14:cfRule>
          <x14:cfRule type="expression" priority="23" id="{E69097E9-1AAE-47D6-A584-3E627AB3D117}">
            <xm:f>IF('Start Data'!$B$3=Feiertage!$H$2,VLOOKUP(C12,Feiertage!$H$3:$H$21,1,0),0)</xm:f>
            <x14:dxf>
              <fill>
                <patternFill patternType="solid">
                  <fgColor theme="8" tint="0.79998168889431442"/>
                  <bgColor theme="8" tint="0.79998168889431442"/>
                </patternFill>
              </fill>
            </x14:dxf>
          </x14:cfRule>
          <x14:cfRule type="expression" priority="24" id="{64822BF6-8816-4C4D-9CE6-76D61C24A43A}">
            <xm:f>IF('Start Data'!$B$3=Feiertage!$G$2,VLOOKUP(C12,Feiertage!$G$3:$G$21,1,0),0)</xm:f>
            <x14:dxf>
              <fill>
                <patternFill patternType="solid">
                  <fgColor theme="8" tint="0.79998168889431442"/>
                  <bgColor theme="8" tint="0.79998168889431442"/>
                </patternFill>
              </fill>
            </x14:dxf>
          </x14:cfRule>
          <x14:cfRule type="expression" priority="25" id="{9D1AE695-AD27-436B-85AC-57F8EE719F4B}">
            <xm:f>IF('Start Data'!$B$3=Feiertage!$F$2,VLOOKUP(C12,Feiertage!$F$3:$F$21,1,0),0)</xm:f>
            <x14:dxf>
              <fill>
                <patternFill patternType="solid">
                  <fgColor theme="8" tint="0.79998168889431442"/>
                  <bgColor theme="8" tint="0.79998168889431442"/>
                </patternFill>
              </fill>
            </x14:dxf>
          </x14:cfRule>
          <x14:cfRule type="expression" priority="26" id="{0B239ACA-9EAE-4D6B-97E8-B38C78B37542}">
            <xm:f>IF('Start Data'!$B$3=Feiertage!$E$2,VLOOKUP(C12,Feiertage!$E$3:$E$21,1,0),0)</xm:f>
            <x14:dxf>
              <fill>
                <patternFill patternType="solid">
                  <fgColor theme="8" tint="0.79998168889431442"/>
                  <bgColor theme="8" tint="0.79998168889431442"/>
                </patternFill>
              </fill>
            </x14:dxf>
          </x14:cfRule>
          <x14:cfRule type="expression" priority="27" id="{5D864D9F-5E93-4524-9DD8-EB1F889F8BD7}">
            <xm:f>IF('Start Data'!$B$3=Feiertage!$D$2,VLOOKUP(C12,Feiertage!$D$3:$D$21,1,0),0)</xm:f>
            <x14:dxf>
              <fill>
                <patternFill patternType="solid">
                  <fgColor theme="8" tint="0.79998168889431442"/>
                  <bgColor theme="8" tint="0.79998168889431442"/>
                </patternFill>
              </fill>
            </x14:dxf>
          </x14:cfRule>
          <x14:cfRule type="expression" priority="28" id="{0F9DFBFB-EE47-4B87-A85E-AE5503B32237}">
            <xm:f>IF('Start Data'!$B$3=Feiertage!$B$2,VLOOKUP(C12,Feiertage!$B$3:$B$21,1,0),0)</xm:f>
            <x14:dxf>
              <fill>
                <patternFill patternType="solid">
                  <fgColor theme="8" tint="0.79998168889431442"/>
                  <bgColor theme="8" tint="0.79998168889431442"/>
                </patternFill>
              </fill>
            </x14:dxf>
          </x14:cfRule>
          <x14:cfRule type="expression" priority="29" id="{03B4615D-143C-4C65-8CFA-DBDDB576032D}">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12" id="{842DD420-BB56-47DC-ACA0-7DB170818150}">
            <xm:f>AND($C$13&gt;='Start Data'!$D38,$C$13&lt;='Start Data'!$E38,'Start Data'!$F38="x")</xm:f>
            <x14:dxf>
              <fill>
                <patternFill patternType="solid">
                  <fgColor indexed="26"/>
                  <bgColor indexed="26"/>
                </patternFill>
              </fill>
            </x14:dxf>
          </x14:cfRule>
          <xm:sqref>C29:AG29 C15:C17 I15:AG17 C18:J20 P18:AG20 C21:Q23 W21:AG23 C24:X26 AD24:AG26 C27:AE28</xm:sqref>
        </x14:conditionalFormatting>
        <x14:conditionalFormatting xmlns:xm="http://schemas.microsoft.com/office/excel/2006/main">
          <x14:cfRule type="expression" priority="10" id="{1923ABE7-7488-41F2-94B6-218DA90E3321}">
            <xm:f>AND($C$13&gt;='Start Data'!$D38,$C$13&lt;='Start Data'!$E38,'Start Data'!$F38="x")</xm:f>
            <x14:dxf>
              <fill>
                <patternFill patternType="solid">
                  <fgColor indexed="26"/>
                  <bgColor indexed="26"/>
                </patternFill>
              </fill>
            </x14:dxf>
          </x14:cfRule>
          <xm:sqref>D15:H17</xm:sqref>
        </x14:conditionalFormatting>
        <x14:conditionalFormatting xmlns:xm="http://schemas.microsoft.com/office/excel/2006/main">
          <x14:cfRule type="expression" priority="8" id="{C65596E6-FB23-43F7-A7F7-749784725513}">
            <xm:f>AND($C$13&gt;='Start Data'!$D41,$C$13&lt;='Start Data'!$E41,'Start Data'!$F41="x")</xm:f>
            <x14:dxf>
              <fill>
                <patternFill patternType="solid">
                  <fgColor indexed="26"/>
                  <bgColor indexed="26"/>
                </patternFill>
              </fill>
            </x14:dxf>
          </x14:cfRule>
          <xm:sqref>K18:O20</xm:sqref>
        </x14:conditionalFormatting>
        <x14:conditionalFormatting xmlns:xm="http://schemas.microsoft.com/office/excel/2006/main">
          <x14:cfRule type="expression" priority="6" id="{D0E64BF8-C1A8-4DDC-A7F5-C4DD0BFCE12A}">
            <xm:f>AND($C$13&gt;='Start Data'!$D44,$C$13&lt;='Start Data'!$E44,'Start Data'!$F44="x")</xm:f>
            <x14:dxf>
              <fill>
                <patternFill patternType="solid">
                  <fgColor indexed="26"/>
                  <bgColor indexed="26"/>
                </patternFill>
              </fill>
            </x14:dxf>
          </x14:cfRule>
          <xm:sqref>R21:V23</xm:sqref>
        </x14:conditionalFormatting>
        <x14:conditionalFormatting xmlns:xm="http://schemas.microsoft.com/office/excel/2006/main">
          <x14:cfRule type="expression" priority="4" id="{4F1F9C47-A265-47F9-9A75-4E050A52391C}">
            <xm:f>AND($C$13&gt;='Start Data'!$D47,$C$13&lt;='Start Data'!$E47,'Start Data'!$F47="x")</xm:f>
            <x14:dxf>
              <fill>
                <patternFill patternType="solid">
                  <fgColor indexed="26"/>
                  <bgColor indexed="26"/>
                </patternFill>
              </fill>
            </x14:dxf>
          </x14:cfRule>
          <xm:sqref>Y24:AC26</xm:sqref>
        </x14:conditionalFormatting>
        <x14:conditionalFormatting xmlns:xm="http://schemas.microsoft.com/office/excel/2006/main">
          <x14:cfRule type="expression" priority="2" id="{D6523C46-187D-4CFA-A95A-7AEFF5AD09A9}">
            <xm:f>AND($C$13&gt;='Start Data'!$D50,$C$13&lt;='Start Data'!$E50,'Start Data'!$F50="x")</xm:f>
            <x14:dxf>
              <fill>
                <patternFill patternType="solid">
                  <fgColor indexed="26"/>
                  <bgColor indexed="26"/>
                </patternFill>
              </fill>
            </x14:dxf>
          </x14:cfRule>
          <xm:sqref>AF27:AG28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FECD0-E3E4-4610-BB3C-0464452C6E28}">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90</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Jahresübersicht!B11</f>
        <v>92</v>
      </c>
      <c r="D12" s="104">
        <f>Jahresübersicht!C11</f>
        <v>93</v>
      </c>
      <c r="E12" s="104">
        <f>Jahresübersicht!D11</f>
        <v>94</v>
      </c>
      <c r="F12" s="104">
        <f>Jahresübersicht!E11</f>
        <v>95</v>
      </c>
      <c r="G12" s="104">
        <f>Jahresübersicht!F11</f>
        <v>96</v>
      </c>
      <c r="H12" s="104">
        <f>Jahresübersicht!G11</f>
        <v>97</v>
      </c>
      <c r="I12" s="104">
        <f>Jahresübersicht!H11</f>
        <v>98</v>
      </c>
      <c r="J12" s="104">
        <f>Jahresübersicht!I11</f>
        <v>99</v>
      </c>
      <c r="K12" s="104">
        <f>Jahresübersicht!J11</f>
        <v>100</v>
      </c>
      <c r="L12" s="104">
        <f>Jahresübersicht!K11</f>
        <v>101</v>
      </c>
      <c r="M12" s="104">
        <f>Jahresübersicht!L11</f>
        <v>102</v>
      </c>
      <c r="N12" s="104">
        <f>Jahresübersicht!M11</f>
        <v>103</v>
      </c>
      <c r="O12" s="104">
        <f>Jahresübersicht!N11</f>
        <v>104</v>
      </c>
      <c r="P12" s="104">
        <f>Jahresübersicht!O11</f>
        <v>105</v>
      </c>
      <c r="Q12" s="104">
        <f>Jahresübersicht!P11</f>
        <v>106</v>
      </c>
      <c r="R12" s="104">
        <f>Jahresübersicht!Q11</f>
        <v>107</v>
      </c>
      <c r="S12" s="104">
        <f>Jahresübersicht!R11</f>
        <v>108</v>
      </c>
      <c r="T12" s="104">
        <f>Jahresübersicht!S11</f>
        <v>109</v>
      </c>
      <c r="U12" s="104">
        <f>Jahresübersicht!T11</f>
        <v>110</v>
      </c>
      <c r="V12" s="104">
        <f>Jahresübersicht!U11</f>
        <v>111</v>
      </c>
      <c r="W12" s="104">
        <f>Jahresübersicht!V11</f>
        <v>112</v>
      </c>
      <c r="X12" s="104">
        <f>Jahresübersicht!W11</f>
        <v>113</v>
      </c>
      <c r="Y12" s="104">
        <f>Jahresübersicht!X11</f>
        <v>114</v>
      </c>
      <c r="Z12" s="104">
        <f>Jahresübersicht!Y11</f>
        <v>115</v>
      </c>
      <c r="AA12" s="104">
        <f>Jahresübersicht!Z11</f>
        <v>116</v>
      </c>
      <c r="AB12" s="104">
        <f>Jahresübersicht!AA11</f>
        <v>117</v>
      </c>
      <c r="AC12" s="104">
        <f>Jahresübersicht!AB11</f>
        <v>118</v>
      </c>
      <c r="AD12" s="104">
        <f>Jahresübersicht!AC11</f>
        <v>119</v>
      </c>
      <c r="AE12" s="104">
        <f>Jahresübersicht!AD11</f>
        <v>120</v>
      </c>
      <c r="AF12" s="104">
        <f>Jahresübersicht!AE11</f>
        <v>121</v>
      </c>
      <c r="AG12" s="104" t="str">
        <f>Jahresübersicht!AF11</f>
        <v/>
      </c>
      <c r="AH12" s="361" t="s">
        <v>78</v>
      </c>
      <c r="AI12" s="361" t="s">
        <v>77</v>
      </c>
    </row>
    <row r="13" spans="1:38" ht="15" x14ac:dyDescent="0.25">
      <c r="B13" s="103" t="s">
        <v>35</v>
      </c>
      <c r="C13" s="105">
        <f>Jahresübersicht!B12</f>
        <v>92</v>
      </c>
      <c r="D13" s="105">
        <f>Jahresübersicht!C12</f>
        <v>93</v>
      </c>
      <c r="E13" s="105">
        <f>Jahresübersicht!D12</f>
        <v>94</v>
      </c>
      <c r="F13" s="105">
        <f>Jahresübersicht!E12</f>
        <v>95</v>
      </c>
      <c r="G13" s="105">
        <f>Jahresübersicht!F12</f>
        <v>96</v>
      </c>
      <c r="H13" s="105">
        <f>Jahresübersicht!G12</f>
        <v>97</v>
      </c>
      <c r="I13" s="105">
        <f>Jahresübersicht!H12</f>
        <v>98</v>
      </c>
      <c r="J13" s="105">
        <f>Jahresübersicht!I12</f>
        <v>99</v>
      </c>
      <c r="K13" s="105">
        <f>Jahresübersicht!J12</f>
        <v>100</v>
      </c>
      <c r="L13" s="105">
        <f>Jahresübersicht!K12</f>
        <v>101</v>
      </c>
      <c r="M13" s="105">
        <f>Jahresübersicht!L12</f>
        <v>102</v>
      </c>
      <c r="N13" s="105">
        <f>Jahresübersicht!M12</f>
        <v>103</v>
      </c>
      <c r="O13" s="105">
        <f>Jahresübersicht!N12</f>
        <v>104</v>
      </c>
      <c r="P13" s="105">
        <f>Jahresübersicht!O12</f>
        <v>105</v>
      </c>
      <c r="Q13" s="105">
        <f>Jahresübersicht!P12</f>
        <v>106</v>
      </c>
      <c r="R13" s="105">
        <f>Jahresübersicht!Q12</f>
        <v>107</v>
      </c>
      <c r="S13" s="105">
        <f>Jahresübersicht!R12</f>
        <v>108</v>
      </c>
      <c r="T13" s="105">
        <f>Jahresübersicht!S12</f>
        <v>109</v>
      </c>
      <c r="U13" s="105">
        <f>Jahresübersicht!T12</f>
        <v>110</v>
      </c>
      <c r="V13" s="105">
        <f>Jahresübersicht!U12</f>
        <v>111</v>
      </c>
      <c r="W13" s="105">
        <f>Jahresübersicht!V12</f>
        <v>112</v>
      </c>
      <c r="X13" s="105">
        <f>Jahresübersicht!W12</f>
        <v>113</v>
      </c>
      <c r="Y13" s="105">
        <f>Jahresübersicht!X12</f>
        <v>114</v>
      </c>
      <c r="Z13" s="105">
        <f>Jahresübersicht!Y12</f>
        <v>115</v>
      </c>
      <c r="AA13" s="105">
        <f>Jahresübersicht!Z12</f>
        <v>116</v>
      </c>
      <c r="AB13" s="105">
        <f>Jahresübersicht!AA12</f>
        <v>117</v>
      </c>
      <c r="AC13" s="105">
        <f>Jahresübersicht!AB12</f>
        <v>118</v>
      </c>
      <c r="AD13" s="105">
        <f>Jahresübersicht!AC12</f>
        <v>119</v>
      </c>
      <c r="AE13" s="105">
        <f>Jahresübersicht!AD12</f>
        <v>120</v>
      </c>
      <c r="AF13" s="105">
        <f>Jahresübersicht!AE12</f>
        <v>121</v>
      </c>
      <c r="AG13" s="105" t="str">
        <f>Jahresübersicht!AF12</f>
        <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2"/>
      <c r="D42" s="377"/>
      <c r="E42" s="52"/>
      <c r="F42" s="52"/>
      <c r="G42" s="52"/>
      <c r="H42" s="52"/>
      <c r="I42" s="52"/>
      <c r="J42" s="52"/>
      <c r="K42" s="52"/>
      <c r="L42" s="52"/>
      <c r="M42" s="52"/>
      <c r="N42" s="52"/>
      <c r="O42" s="52"/>
      <c r="P42" s="52"/>
      <c r="Q42" s="53"/>
      <c r="R42" s="56"/>
      <c r="S42" s="54" t="s">
        <v>79</v>
      </c>
      <c r="T42" s="372"/>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wNDyrjmHHdUnV/VITAFhJ4fTIaqRwpRAD3RjLmoLk4wNgPbXWRamxLa/SU/KHyyJDEkO+tnmIyBWtqt+4fQ4qA==" saltValue="3dI3GApWh/4AbnQBg0nQCg=="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209" priority="32">
      <formula>WEEKDAY(C12,2)&gt;5</formula>
    </cfRule>
  </conditionalFormatting>
  <conditionalFormatting sqref="C18:AG18 E15:H17 N15:AG17 C28:AG29 C19:N19 T19:AG21 C23:U24 AA22:AG24 C25:AB27 AG25:AG27 E22:U22 E20:N21">
    <cfRule type="cellIs" dxfId="208" priority="13" operator="greaterThan">
      <formula>10</formula>
    </cfRule>
  </conditionalFormatting>
  <conditionalFormatting sqref="I15:M17">
    <cfRule type="cellIs" dxfId="207" priority="11" operator="greaterThan">
      <formula>10</formula>
    </cfRule>
  </conditionalFormatting>
  <conditionalFormatting sqref="O19:S21">
    <cfRule type="cellIs" dxfId="206" priority="9" operator="greaterThan">
      <formula>10</formula>
    </cfRule>
  </conditionalFormatting>
  <conditionalFormatting sqref="V22:Z24">
    <cfRule type="cellIs" dxfId="205" priority="7" operator="greaterThan">
      <formula>10</formula>
    </cfRule>
  </conditionalFormatting>
  <conditionalFormatting sqref="AC25:AF27">
    <cfRule type="cellIs" dxfId="204" priority="5" operator="greaterThan">
      <formula>10</formula>
    </cfRule>
  </conditionalFormatting>
  <conditionalFormatting sqref="C15:D17">
    <cfRule type="cellIs" dxfId="203" priority="3" operator="greaterThan">
      <formula>10</formula>
    </cfRule>
  </conditionalFormatting>
  <conditionalFormatting sqref="C20:D22">
    <cfRule type="cellIs" dxfId="202" priority="1" operator="greaterThan">
      <formula>10</formula>
    </cfRule>
  </conditionalFormatting>
  <dataValidations count="1">
    <dataValidation type="list" allowBlank="1" showInputMessage="1" showErrorMessage="1" sqref="C31:AG31" xr:uid="{8B3EF27F-E5F8-4832-94E9-9C33F07BFA73}">
      <formula1>"x"</formula1>
    </dataValidation>
  </dataValidations>
  <pageMargins left="0.7" right="0.7" top="0.78740157499999996" bottom="0.78740157499999996" header="0.3" footer="0.3"/>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5" id="{4E0EBE57-B1A2-4A6B-A355-7516851FBE41}">
            <xm:f>VLOOKUP(C12,Feiertage!$B$25:$B$31,1,0)</xm:f>
            <x14:dxf>
              <fill>
                <patternFill patternType="solid">
                  <fgColor theme="8" tint="0.79998168889431442"/>
                  <bgColor theme="8" tint="0.79998168889431442"/>
                </patternFill>
              </fill>
            </x14:dxf>
          </x14:cfRule>
          <x14:cfRule type="expression" priority="16" id="{04332CD4-B5E3-433F-804F-4805B371634D}">
            <xm:f>IF('Start Data'!$B$3=Feiertage!$Q$2,VLOOKUP(C12,Feiertage!$Q$3:$Q$21,1,0),0)</xm:f>
            <x14:dxf>
              <fill>
                <patternFill patternType="solid">
                  <fgColor theme="8" tint="0.79998168889431442"/>
                  <bgColor theme="8" tint="0.79998168889431442"/>
                </patternFill>
              </fill>
            </x14:dxf>
          </x14:cfRule>
          <x14:cfRule type="expression" priority="17" id="{C7BC1FB5-F9EE-47B5-955F-536128FBC9DD}">
            <xm:f>IF('Start Data'!$B$3=Feiertage!$P$2,VLOOKUP(C12,Feiertage!$P$3:$P$21,1,0),0)</xm:f>
            <x14:dxf>
              <fill>
                <patternFill patternType="solid">
                  <fgColor theme="8" tint="0.79998168889431442"/>
                  <bgColor theme="8" tint="0.79998168889431442"/>
                </patternFill>
              </fill>
            </x14:dxf>
          </x14:cfRule>
          <x14:cfRule type="expression" priority="18" id="{9D9DB7E4-2289-4E3C-B688-56AF47AFE2B5}">
            <xm:f>IF('Start Data'!$B$3=Feiertage!$O$2,VLOOKUP(C12,Feiertage!$O$3:$O$21,1,0),0)</xm:f>
            <x14:dxf>
              <fill>
                <patternFill patternType="solid">
                  <fgColor theme="8" tint="0.79998168889431442"/>
                  <bgColor theme="8" tint="0.79998168889431442"/>
                </patternFill>
              </fill>
            </x14:dxf>
          </x14:cfRule>
          <x14:cfRule type="expression" priority="19" id="{7E11A81C-345A-4897-B548-96875B23AFD9}">
            <xm:f>IF('Start Data'!$B$3=Feiertage!$N$2,VLOOKUP(C12,Feiertage!$N$3:$N$21,1,0),0)</xm:f>
            <x14:dxf>
              <fill>
                <patternFill patternType="solid">
                  <fgColor theme="8" tint="0.79998168889431442"/>
                  <bgColor theme="8" tint="0.79998168889431442"/>
                </patternFill>
              </fill>
            </x14:dxf>
          </x14:cfRule>
          <x14:cfRule type="expression" priority="20" id="{CB241F67-FE95-4CDF-B5D6-B1E1A8081798}">
            <xm:f>IF('Start Data'!$B$3=Feiertage!$M$2,VLOOKUP(C12,Feiertage!$M$3:$M$21,1,0),0)</xm:f>
            <x14:dxf>
              <fill>
                <patternFill patternType="solid">
                  <fgColor theme="8" tint="0.79998168889431442"/>
                  <bgColor theme="8" tint="0.79998168889431442"/>
                </patternFill>
              </fill>
            </x14:dxf>
          </x14:cfRule>
          <x14:cfRule type="expression" priority="21" id="{55EEA89D-884D-44DF-B565-5EB4F1CC0183}">
            <xm:f>IF('Start Data'!$B$3=Feiertage!$L$2,VLOOKUP(C12,Feiertage!$L$3:$L$21,1,0),0)</xm:f>
            <x14:dxf>
              <fill>
                <patternFill patternType="solid">
                  <fgColor theme="8" tint="0.79998168889431442"/>
                  <bgColor theme="8" tint="0.79998168889431442"/>
                </patternFill>
              </fill>
            </x14:dxf>
          </x14:cfRule>
          <x14:cfRule type="expression" priority="22" id="{6DC80259-417C-480D-9455-D7B1B1D6B196}">
            <xm:f>IF('Start Data'!$B$3=Feiertage!$K$2,VLOOKUP(C12,Feiertage!$K$3:$K$21,1,0),0)</xm:f>
            <x14:dxf>
              <fill>
                <patternFill patternType="solid">
                  <fgColor theme="8" tint="0.79998168889431442"/>
                  <bgColor theme="8" tint="0.79998168889431442"/>
                </patternFill>
              </fill>
            </x14:dxf>
          </x14:cfRule>
          <x14:cfRule type="expression" priority="23" id="{B57C6133-AF36-484F-9F61-E2DD0FFA7FCB}">
            <xm:f>IF('Start Data'!$B$3=Feiertage!$J$2,VLOOKUP(C12,Feiertage!$J$3:$J$21,1,0),0)</xm:f>
            <x14:dxf>
              <fill>
                <patternFill patternType="solid">
                  <fgColor theme="8" tint="0.79998168889431442"/>
                  <bgColor theme="8" tint="0.79998168889431442"/>
                </patternFill>
              </fill>
            </x14:dxf>
          </x14:cfRule>
          <x14:cfRule type="expression" priority="24" id="{5FADAAA9-198B-42F0-BF99-3E3C18A3F24E}">
            <xm:f>IF('Start Data'!$B$3=Feiertage!$I$2,VLOOKUP(C12,Feiertage!$I$3:$I$21,1,0),0)</xm:f>
            <x14:dxf>
              <fill>
                <patternFill patternType="solid">
                  <fgColor theme="8" tint="0.79998168889431442"/>
                  <bgColor theme="8" tint="0.79998168889431442"/>
                </patternFill>
              </fill>
            </x14:dxf>
          </x14:cfRule>
          <x14:cfRule type="expression" priority="25" id="{D57D9D10-AB4E-4EC3-8450-094C5F23B552}">
            <xm:f>IF('Start Data'!$B$3=Feiertage!$H$2,VLOOKUP(C12,Feiertage!$H$3:$H$21,1,0),0)</xm:f>
            <x14:dxf>
              <fill>
                <patternFill patternType="solid">
                  <fgColor theme="8" tint="0.79998168889431442"/>
                  <bgColor theme="8" tint="0.79998168889431442"/>
                </patternFill>
              </fill>
            </x14:dxf>
          </x14:cfRule>
          <x14:cfRule type="expression" priority="26" id="{37C10F5B-F09D-4F73-8C64-7557A4EBF9C0}">
            <xm:f>IF('Start Data'!$B$3=Feiertage!$G$2,VLOOKUP(C12,Feiertage!$G$3:$G$21,1,0),0)</xm:f>
            <x14:dxf>
              <fill>
                <patternFill patternType="solid">
                  <fgColor theme="8" tint="0.79998168889431442"/>
                  <bgColor theme="8" tint="0.79998168889431442"/>
                </patternFill>
              </fill>
            </x14:dxf>
          </x14:cfRule>
          <x14:cfRule type="expression" priority="27" id="{53327F9C-AAF6-4DA4-83C1-C9DA26B72255}">
            <xm:f>IF('Start Data'!$B$3=Feiertage!$F$2,VLOOKUP(C12,Feiertage!$F$3:$F$21,1,0),0)</xm:f>
            <x14:dxf>
              <fill>
                <patternFill patternType="solid">
                  <fgColor theme="8" tint="0.79998168889431442"/>
                  <bgColor theme="8" tint="0.79998168889431442"/>
                </patternFill>
              </fill>
            </x14:dxf>
          </x14:cfRule>
          <x14:cfRule type="expression" priority="28" id="{F2E7D8DF-EE77-47BD-A287-1289391DA71C}">
            <xm:f>IF('Start Data'!$B$3=Feiertage!$E$2,VLOOKUP(C12,Feiertage!$E$3:$E$21,1,0),0)</xm:f>
            <x14:dxf>
              <fill>
                <patternFill patternType="solid">
                  <fgColor theme="8" tint="0.79998168889431442"/>
                  <bgColor theme="8" tint="0.79998168889431442"/>
                </patternFill>
              </fill>
            </x14:dxf>
          </x14:cfRule>
          <x14:cfRule type="expression" priority="29" id="{A8D0A7D7-AE68-4EDF-B24C-F7C17EEC097B}">
            <xm:f>IF('Start Data'!$B$3=Feiertage!$D$2,VLOOKUP(C12,Feiertage!$D$3:$D$21,1,0),0)</xm:f>
            <x14:dxf>
              <fill>
                <patternFill patternType="solid">
                  <fgColor theme="8" tint="0.79998168889431442"/>
                  <bgColor theme="8" tint="0.79998168889431442"/>
                </patternFill>
              </fill>
            </x14:dxf>
          </x14:cfRule>
          <x14:cfRule type="expression" priority="30" id="{C1C2F830-30B5-4A7D-997B-2ACFAED3CF9F}">
            <xm:f>IF('Start Data'!$B$3=Feiertage!$B$2,VLOOKUP(C12,Feiertage!$B$3:$B$21,1,0),0)</xm:f>
            <x14:dxf>
              <fill>
                <patternFill patternType="solid">
                  <fgColor theme="8" tint="0.79998168889431442"/>
                  <bgColor theme="8" tint="0.79998168889431442"/>
                </patternFill>
              </fill>
            </x14:dxf>
          </x14:cfRule>
          <x14:cfRule type="expression" priority="31" id="{5FEF5518-8E43-4E56-8581-18E07E39E1A8}">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14" id="{320CE2D4-BF1F-458F-BD5C-E70E2ED467A4}">
            <xm:f>AND($C$13&gt;='Start Data'!$D38,$C$13&lt;='Start Data'!$E38,'Start Data'!$F38="x")</xm:f>
            <x14:dxf>
              <fill>
                <patternFill patternType="solid">
                  <fgColor indexed="26"/>
                  <bgColor indexed="26"/>
                </patternFill>
              </fill>
            </x14:dxf>
          </x14:cfRule>
          <xm:sqref>C18:AG18 E15:H17 N15:AG17 C28:AG29 C19:N19 T19:AG21 C23:U24 AA22:AG24 C25:AB27 AG25:AG27 E22:U22 E20:N21</xm:sqref>
        </x14:conditionalFormatting>
        <x14:conditionalFormatting xmlns:xm="http://schemas.microsoft.com/office/excel/2006/main">
          <x14:cfRule type="expression" priority="12" id="{FA79C551-FD74-462F-B145-F545ED1C134A}">
            <xm:f>AND($C$13&gt;='Start Data'!$D38,$C$13&lt;='Start Data'!$E38,'Start Data'!$F38="x")</xm:f>
            <x14:dxf>
              <fill>
                <patternFill patternType="solid">
                  <fgColor indexed="26"/>
                  <bgColor indexed="26"/>
                </patternFill>
              </fill>
            </x14:dxf>
          </x14:cfRule>
          <xm:sqref>I15:M17</xm:sqref>
        </x14:conditionalFormatting>
        <x14:conditionalFormatting xmlns:xm="http://schemas.microsoft.com/office/excel/2006/main">
          <x14:cfRule type="expression" priority="10" id="{8591F7E2-EC9A-4DA6-8212-1D47A6FF874D}">
            <xm:f>AND($C$13&gt;='Start Data'!$D42,$C$13&lt;='Start Data'!$E42,'Start Data'!$F42="x")</xm:f>
            <x14:dxf>
              <fill>
                <patternFill patternType="solid">
                  <fgColor indexed="26"/>
                  <bgColor indexed="26"/>
                </patternFill>
              </fill>
            </x14:dxf>
          </x14:cfRule>
          <xm:sqref>O19:S21</xm:sqref>
        </x14:conditionalFormatting>
        <x14:conditionalFormatting xmlns:xm="http://schemas.microsoft.com/office/excel/2006/main">
          <x14:cfRule type="expression" priority="8" id="{588C981A-E90B-4A76-9EEE-5B25BFB9B011}">
            <xm:f>AND($C$13&gt;='Start Data'!$D45,$C$13&lt;='Start Data'!$E45,'Start Data'!$F45="x")</xm:f>
            <x14:dxf>
              <fill>
                <patternFill patternType="solid">
                  <fgColor indexed="26"/>
                  <bgColor indexed="26"/>
                </patternFill>
              </fill>
            </x14:dxf>
          </x14:cfRule>
          <xm:sqref>V22:Z24</xm:sqref>
        </x14:conditionalFormatting>
        <x14:conditionalFormatting xmlns:xm="http://schemas.microsoft.com/office/excel/2006/main">
          <x14:cfRule type="expression" priority="6" id="{593D5462-2321-4BDD-936E-EA439740778B}">
            <xm:f>AND($C$13&gt;='Start Data'!$D48,$C$13&lt;='Start Data'!$E48,'Start Data'!$F48="x")</xm:f>
            <x14:dxf>
              <fill>
                <patternFill patternType="solid">
                  <fgColor indexed="26"/>
                  <bgColor indexed="26"/>
                </patternFill>
              </fill>
            </x14:dxf>
          </x14:cfRule>
          <xm:sqref>AC25:AF27</xm:sqref>
        </x14:conditionalFormatting>
        <x14:conditionalFormatting xmlns:xm="http://schemas.microsoft.com/office/excel/2006/main">
          <x14:cfRule type="expression" priority="4" id="{2ED645BF-3574-45B3-BF1E-8D8693673166}">
            <xm:f>AND($C$13&gt;='Start Data'!$D38,$C$13&lt;='Start Data'!$E38,'Start Data'!$F38="x")</xm:f>
            <x14:dxf>
              <fill>
                <patternFill patternType="solid">
                  <fgColor indexed="26"/>
                  <bgColor indexed="26"/>
                </patternFill>
              </fill>
            </x14:dxf>
          </x14:cfRule>
          <xm:sqref>C15:D17</xm:sqref>
        </x14:conditionalFormatting>
        <x14:conditionalFormatting xmlns:xm="http://schemas.microsoft.com/office/excel/2006/main">
          <x14:cfRule type="expression" priority="2" id="{EC23141C-1567-4C89-8227-70CDB5993148}">
            <xm:f>AND($C$13&gt;='Start Data'!$D43,$C$13&lt;='Start Data'!$E43,'Start Data'!$F43="x")</xm:f>
            <x14:dxf>
              <fill>
                <patternFill patternType="solid">
                  <fgColor indexed="26"/>
                  <bgColor indexed="26"/>
                </patternFill>
              </fill>
            </x14:dxf>
          </x14:cfRule>
          <xm:sqref>C20:D22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D519-E17A-4705-85A5-68A8C6458947}">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91</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Jahresübersicht!B13</f>
        <v>122</v>
      </c>
      <c r="D12" s="104">
        <f>Jahresübersicht!C13</f>
        <v>123</v>
      </c>
      <c r="E12" s="104">
        <f>Jahresübersicht!D13</f>
        <v>124</v>
      </c>
      <c r="F12" s="104">
        <f>Jahresübersicht!E13</f>
        <v>125</v>
      </c>
      <c r="G12" s="104">
        <f>Jahresübersicht!F13</f>
        <v>126</v>
      </c>
      <c r="H12" s="104">
        <f>Jahresübersicht!G13</f>
        <v>127</v>
      </c>
      <c r="I12" s="104">
        <f>Jahresübersicht!H13</f>
        <v>128</v>
      </c>
      <c r="J12" s="104">
        <f>Jahresübersicht!I13</f>
        <v>129</v>
      </c>
      <c r="K12" s="104">
        <f>Jahresübersicht!J13</f>
        <v>130</v>
      </c>
      <c r="L12" s="104">
        <f>Jahresübersicht!K13</f>
        <v>131</v>
      </c>
      <c r="M12" s="104">
        <f>Jahresübersicht!L13</f>
        <v>132</v>
      </c>
      <c r="N12" s="104">
        <f>Jahresübersicht!M13</f>
        <v>133</v>
      </c>
      <c r="O12" s="104">
        <f>Jahresübersicht!N13</f>
        <v>134</v>
      </c>
      <c r="P12" s="104">
        <f>Jahresübersicht!O13</f>
        <v>135</v>
      </c>
      <c r="Q12" s="104">
        <f>Jahresübersicht!P13</f>
        <v>136</v>
      </c>
      <c r="R12" s="104">
        <f>Jahresübersicht!Q13</f>
        <v>137</v>
      </c>
      <c r="S12" s="104">
        <f>Jahresübersicht!R13</f>
        <v>138</v>
      </c>
      <c r="T12" s="104">
        <f>Jahresübersicht!S13</f>
        <v>139</v>
      </c>
      <c r="U12" s="104">
        <f>Jahresübersicht!T13</f>
        <v>140</v>
      </c>
      <c r="V12" s="104">
        <f>Jahresübersicht!U13</f>
        <v>141</v>
      </c>
      <c r="W12" s="104">
        <f>Jahresübersicht!V13</f>
        <v>142</v>
      </c>
      <c r="X12" s="104">
        <f>Jahresübersicht!W13</f>
        <v>143</v>
      </c>
      <c r="Y12" s="104">
        <f>Jahresübersicht!X13</f>
        <v>144</v>
      </c>
      <c r="Z12" s="104">
        <f>Jahresübersicht!Y13</f>
        <v>145</v>
      </c>
      <c r="AA12" s="104">
        <f>Jahresübersicht!Z13</f>
        <v>146</v>
      </c>
      <c r="AB12" s="104">
        <f>Jahresübersicht!AA13</f>
        <v>147</v>
      </c>
      <c r="AC12" s="104">
        <f>Jahresübersicht!AB13</f>
        <v>148</v>
      </c>
      <c r="AD12" s="104">
        <f>Jahresübersicht!AC13</f>
        <v>149</v>
      </c>
      <c r="AE12" s="104">
        <f>Jahresübersicht!AD13</f>
        <v>150</v>
      </c>
      <c r="AF12" s="104">
        <f>Jahresübersicht!AE13</f>
        <v>151</v>
      </c>
      <c r="AG12" s="104">
        <f>Jahresübersicht!AF13</f>
        <v>152</v>
      </c>
      <c r="AH12" s="361" t="s">
        <v>78</v>
      </c>
      <c r="AI12" s="361" t="s">
        <v>77</v>
      </c>
    </row>
    <row r="13" spans="1:38" ht="15" x14ac:dyDescent="0.25">
      <c r="B13" s="103" t="s">
        <v>35</v>
      </c>
      <c r="C13" s="105">
        <f>Jahresübersicht!B14</f>
        <v>122</v>
      </c>
      <c r="D13" s="105">
        <f>Jahresübersicht!C14</f>
        <v>123</v>
      </c>
      <c r="E13" s="105">
        <f>Jahresübersicht!D14</f>
        <v>124</v>
      </c>
      <c r="F13" s="105">
        <f>Jahresübersicht!E14</f>
        <v>125</v>
      </c>
      <c r="G13" s="105">
        <f>Jahresübersicht!F14</f>
        <v>126</v>
      </c>
      <c r="H13" s="105">
        <f>Jahresübersicht!G14</f>
        <v>127</v>
      </c>
      <c r="I13" s="105">
        <f>Jahresübersicht!H14</f>
        <v>128</v>
      </c>
      <c r="J13" s="105">
        <f>Jahresübersicht!I14</f>
        <v>129</v>
      </c>
      <c r="K13" s="105">
        <f>Jahresübersicht!J14</f>
        <v>130</v>
      </c>
      <c r="L13" s="105">
        <f>Jahresübersicht!K14</f>
        <v>131</v>
      </c>
      <c r="M13" s="105">
        <f>Jahresübersicht!L14</f>
        <v>132</v>
      </c>
      <c r="N13" s="105">
        <f>Jahresübersicht!M14</f>
        <v>133</v>
      </c>
      <c r="O13" s="105">
        <f>Jahresübersicht!N14</f>
        <v>134</v>
      </c>
      <c r="P13" s="105">
        <f>Jahresübersicht!O14</f>
        <v>135</v>
      </c>
      <c r="Q13" s="105">
        <f>Jahresübersicht!P14</f>
        <v>136</v>
      </c>
      <c r="R13" s="105">
        <f>Jahresübersicht!Q14</f>
        <v>137</v>
      </c>
      <c r="S13" s="105">
        <f>Jahresübersicht!R14</f>
        <v>138</v>
      </c>
      <c r="T13" s="105">
        <f>Jahresübersicht!S14</f>
        <v>139</v>
      </c>
      <c r="U13" s="105">
        <f>Jahresübersicht!T14</f>
        <v>140</v>
      </c>
      <c r="V13" s="105">
        <f>Jahresübersicht!U14</f>
        <v>141</v>
      </c>
      <c r="W13" s="105">
        <f>Jahresübersicht!V14</f>
        <v>142</v>
      </c>
      <c r="X13" s="105">
        <f>Jahresübersicht!W14</f>
        <v>143</v>
      </c>
      <c r="Y13" s="105">
        <f>Jahresübersicht!X14</f>
        <v>144</v>
      </c>
      <c r="Z13" s="105">
        <f>Jahresübersicht!Y14</f>
        <v>145</v>
      </c>
      <c r="AA13" s="105">
        <f>Jahresübersicht!Z14</f>
        <v>146</v>
      </c>
      <c r="AB13" s="105">
        <f>Jahresübersicht!AA14</f>
        <v>147</v>
      </c>
      <c r="AC13" s="105">
        <f>Jahresübersicht!AB14</f>
        <v>148</v>
      </c>
      <c r="AD13" s="105">
        <f>Jahresübersicht!AC14</f>
        <v>149</v>
      </c>
      <c r="AE13" s="105">
        <f>Jahresübersicht!AD14</f>
        <v>150</v>
      </c>
      <c r="AF13" s="105">
        <f>Jahresübersicht!AE14</f>
        <v>151</v>
      </c>
      <c r="AG13" s="105">
        <f>Jahresübersicht!AF14</f>
        <v>152</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8"/>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RL/NubS43xvSxiZpLB98QML9EvcolKd9L1gL7k22pVua5r7kDoM3eWd095kbV/rWSGPFZGnbCIDHIXmIuwXUuw==" saltValue="PtmuYNfb5oAxG4D2SUw9wg=="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177" priority="20">
      <formula>WEEKDAY(C12,2)&gt;5</formula>
    </cfRule>
  </conditionalFormatting>
  <conditionalFormatting sqref="C15:AG29">
    <cfRule type="cellIs" dxfId="176" priority="1" operator="greaterThan">
      <formula>10</formula>
    </cfRule>
  </conditionalFormatting>
  <dataValidations count="1">
    <dataValidation type="list" allowBlank="1" showInputMessage="1" showErrorMessage="1" sqref="C31:AG31" xr:uid="{6198DCBE-27ED-4035-A4D4-B5962DEB08E0}">
      <formula1>"x"</formula1>
    </dataValidation>
  </dataValidations>
  <pageMargins left="0.7" right="0.7" top="0.78740157499999996" bottom="0.78740157499999996" header="0.3" footer="0.3"/>
  <pageSetup paperSize="9" scale="7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id="{D4182C07-4DE0-44BB-B7FE-77FE53ABD309}">
            <xm:f>VLOOKUP(C12,Feiertage!$B$25:$B$31,1,0)</xm:f>
            <x14:dxf>
              <fill>
                <patternFill patternType="solid">
                  <fgColor theme="8" tint="0.79998168889431442"/>
                  <bgColor theme="8" tint="0.79998168889431442"/>
                </patternFill>
              </fill>
            </x14:dxf>
          </x14:cfRule>
          <x14:cfRule type="expression" priority="4" id="{12F83B72-473B-46B2-863F-841EDE9C0A1C}">
            <xm:f>IF('Start Data'!$B$3=Feiertage!$Q$2,VLOOKUP(C12,Feiertage!$Q$3:$Q$21,1,0),0)</xm:f>
            <x14:dxf>
              <fill>
                <patternFill patternType="solid">
                  <fgColor theme="8" tint="0.79998168889431442"/>
                  <bgColor theme="8" tint="0.79998168889431442"/>
                </patternFill>
              </fill>
            </x14:dxf>
          </x14:cfRule>
          <x14:cfRule type="expression" priority="5" id="{D401F866-C380-40C6-95E4-20BA00C8BCD1}">
            <xm:f>IF('Start Data'!$B$3=Feiertage!$P$2,VLOOKUP(C12,Feiertage!$P$3:$P$21,1,0),0)</xm:f>
            <x14:dxf>
              <fill>
                <patternFill patternType="solid">
                  <fgColor theme="8" tint="0.79998168889431442"/>
                  <bgColor theme="8" tint="0.79998168889431442"/>
                </patternFill>
              </fill>
            </x14:dxf>
          </x14:cfRule>
          <x14:cfRule type="expression" priority="6" id="{95D64876-387E-438F-AB94-BE88C4E11DE6}">
            <xm:f>IF('Start Data'!$B$3=Feiertage!$O$2,VLOOKUP(C12,Feiertage!$O$3:$O$21,1,0),0)</xm:f>
            <x14:dxf>
              <fill>
                <patternFill patternType="solid">
                  <fgColor theme="8" tint="0.79998168889431442"/>
                  <bgColor theme="8" tint="0.79998168889431442"/>
                </patternFill>
              </fill>
            </x14:dxf>
          </x14:cfRule>
          <x14:cfRule type="expression" priority="7" id="{2CDAB081-A568-46F8-BB31-C7D6DC0C404F}">
            <xm:f>IF('Start Data'!$B$3=Feiertage!$N$2,VLOOKUP(C12,Feiertage!$N$3:$N$21,1,0),0)</xm:f>
            <x14:dxf>
              <fill>
                <patternFill patternType="solid">
                  <fgColor theme="8" tint="0.79998168889431442"/>
                  <bgColor theme="8" tint="0.79998168889431442"/>
                </patternFill>
              </fill>
            </x14:dxf>
          </x14:cfRule>
          <x14:cfRule type="expression" priority="8" id="{F913C0AD-F353-46FA-A2E8-40F55714B3CE}">
            <xm:f>IF('Start Data'!$B$3=Feiertage!$M$2,VLOOKUP(C12,Feiertage!$M$3:$M$21,1,0),0)</xm:f>
            <x14:dxf>
              <fill>
                <patternFill patternType="solid">
                  <fgColor theme="8" tint="0.79998168889431442"/>
                  <bgColor theme="8" tint="0.79998168889431442"/>
                </patternFill>
              </fill>
            </x14:dxf>
          </x14:cfRule>
          <x14:cfRule type="expression" priority="9" id="{7C054481-08DF-4554-BB43-5C309E305958}">
            <xm:f>IF('Start Data'!$B$3=Feiertage!$L$2,VLOOKUP(C12,Feiertage!$L$3:$L$21,1,0),0)</xm:f>
            <x14:dxf>
              <fill>
                <patternFill patternType="solid">
                  <fgColor theme="8" tint="0.79998168889431442"/>
                  <bgColor theme="8" tint="0.79998168889431442"/>
                </patternFill>
              </fill>
            </x14:dxf>
          </x14:cfRule>
          <x14:cfRule type="expression" priority="10" id="{91B9ACBB-ED1B-4FB2-8FC1-4F6875474E2A}">
            <xm:f>IF('Start Data'!$B$3=Feiertage!$K$2,VLOOKUP(C12,Feiertage!$K$3:$K$21,1,0),0)</xm:f>
            <x14:dxf>
              <fill>
                <patternFill patternType="solid">
                  <fgColor theme="8" tint="0.79998168889431442"/>
                  <bgColor theme="8" tint="0.79998168889431442"/>
                </patternFill>
              </fill>
            </x14:dxf>
          </x14:cfRule>
          <x14:cfRule type="expression" priority="11" id="{85DEC1DF-58D0-48FF-99F6-2FC291E10CFA}">
            <xm:f>IF('Start Data'!$B$3=Feiertage!$J$2,VLOOKUP(C12,Feiertage!$J$3:$J$21,1,0),0)</xm:f>
            <x14:dxf>
              <fill>
                <patternFill patternType="solid">
                  <fgColor theme="8" tint="0.79998168889431442"/>
                  <bgColor theme="8" tint="0.79998168889431442"/>
                </patternFill>
              </fill>
            </x14:dxf>
          </x14:cfRule>
          <x14:cfRule type="expression" priority="12" id="{7B87335E-BFE0-4422-ADCC-D73738A3D552}">
            <xm:f>IF('Start Data'!$B$3=Feiertage!$I$2,VLOOKUP(C12,Feiertage!$I$3:$I$21,1,0),0)</xm:f>
            <x14:dxf>
              <fill>
                <patternFill patternType="solid">
                  <fgColor theme="8" tint="0.79998168889431442"/>
                  <bgColor theme="8" tint="0.79998168889431442"/>
                </patternFill>
              </fill>
            </x14:dxf>
          </x14:cfRule>
          <x14:cfRule type="expression" priority="13" id="{27DE623C-008A-4065-9D4F-96ABA3A8BDD0}">
            <xm:f>IF('Start Data'!$B$3=Feiertage!$H$2,VLOOKUP(C12,Feiertage!$H$3:$H$21,1,0),0)</xm:f>
            <x14:dxf>
              <fill>
                <patternFill patternType="solid">
                  <fgColor theme="8" tint="0.79998168889431442"/>
                  <bgColor theme="8" tint="0.79998168889431442"/>
                </patternFill>
              </fill>
            </x14:dxf>
          </x14:cfRule>
          <x14:cfRule type="expression" priority="14" id="{21BC7FF3-A269-43AB-9695-B91F9E64FF91}">
            <xm:f>IF('Start Data'!$B$3=Feiertage!$G$2,VLOOKUP(C12,Feiertage!$G$3:$G$21,1,0),0)</xm:f>
            <x14:dxf>
              <fill>
                <patternFill patternType="solid">
                  <fgColor theme="8" tint="0.79998168889431442"/>
                  <bgColor theme="8" tint="0.79998168889431442"/>
                </patternFill>
              </fill>
            </x14:dxf>
          </x14:cfRule>
          <x14:cfRule type="expression" priority="15" id="{A1F19F0E-18D5-4312-80F1-B800957B1FC4}">
            <xm:f>IF('Start Data'!$B$3=Feiertage!$F$2,VLOOKUP(C12,Feiertage!$F$3:$F$21,1,0),0)</xm:f>
            <x14:dxf>
              <fill>
                <patternFill patternType="solid">
                  <fgColor theme="8" tint="0.79998168889431442"/>
                  <bgColor theme="8" tint="0.79998168889431442"/>
                </patternFill>
              </fill>
            </x14:dxf>
          </x14:cfRule>
          <x14:cfRule type="expression" priority="16" id="{779D1F99-DD63-4B17-823B-DE20D46B9349}">
            <xm:f>IF('Start Data'!$B$3=Feiertage!$E$2,VLOOKUP(C12,Feiertage!$E$3:$E$21,1,0),0)</xm:f>
            <x14:dxf>
              <fill>
                <patternFill patternType="solid">
                  <fgColor theme="8" tint="0.79998168889431442"/>
                  <bgColor theme="8" tint="0.79998168889431442"/>
                </patternFill>
              </fill>
            </x14:dxf>
          </x14:cfRule>
          <x14:cfRule type="expression" priority="17" id="{56BD52C7-4769-4859-8AA8-E2DF0EC2C76F}">
            <xm:f>IF('Start Data'!$B$3=Feiertage!$D$2,VLOOKUP(C12,Feiertage!$D$3:$D$21,1,0),0)</xm:f>
            <x14:dxf>
              <fill>
                <patternFill patternType="solid">
                  <fgColor theme="8" tint="0.79998168889431442"/>
                  <bgColor theme="8" tint="0.79998168889431442"/>
                </patternFill>
              </fill>
            </x14:dxf>
          </x14:cfRule>
          <x14:cfRule type="expression" priority="18" id="{EB8305D1-1D8D-4968-8DB1-3B4B490B17AB}">
            <xm:f>IF('Start Data'!$B$3=Feiertage!$B$2,VLOOKUP(C12,Feiertage!$B$3:$B$21,1,0),0)</xm:f>
            <x14:dxf>
              <fill>
                <patternFill patternType="solid">
                  <fgColor theme="8" tint="0.79998168889431442"/>
                  <bgColor theme="8" tint="0.79998168889431442"/>
                </patternFill>
              </fill>
            </x14:dxf>
          </x14:cfRule>
          <x14:cfRule type="expression" priority="19" id="{295D8281-6693-4D9F-8257-406BB31E1AF5}">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4B7F8EA1-AFC7-4FC3-B459-77F0BC9BE182}">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1F01-1898-4A0C-8E1A-0EC94E9F57E8}">
  <sheetPr>
    <tabColor rgb="FFFFFFCC"/>
    <pageSetUpPr fitToPage="1"/>
  </sheetPr>
  <dimension ref="A1:AL43"/>
  <sheetViews>
    <sheetView workbookViewId="0">
      <selection activeCell="A2" sqref="A2:AI44"/>
    </sheetView>
  </sheetViews>
  <sheetFormatPr baseColWidth="10" defaultColWidth="11.28515625" defaultRowHeight="14.25" x14ac:dyDescent="0.2"/>
  <cols>
    <col min="1" max="1" width="2.7109375" style="33" customWidth="1"/>
    <col min="2" max="2" width="12.85546875" style="33" customWidth="1"/>
    <col min="3" max="33" width="5" style="33" customWidth="1"/>
    <col min="34" max="34" width="8.140625" style="33" customWidth="1"/>
    <col min="35" max="35" width="6.7109375" style="33" customWidth="1"/>
    <col min="36" max="16384" width="11.28515625" style="33"/>
  </cols>
  <sheetData>
    <row r="1" spans="1:38" ht="15" thickBot="1" x14ac:dyDescent="0.25">
      <c r="A1" s="33" t="s">
        <v>173</v>
      </c>
      <c r="B1" s="64" t="s">
        <v>152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row>
    <row r="2" spans="1:38" ht="18" customHeight="1" x14ac:dyDescent="0.2">
      <c r="B2" s="65" t="s">
        <v>76</v>
      </c>
      <c r="C2" s="66"/>
      <c r="D2" s="66"/>
      <c r="E2" s="66"/>
      <c r="F2" s="66"/>
      <c r="G2" s="66"/>
      <c r="H2" s="66"/>
      <c r="I2" s="66"/>
      <c r="J2" s="66"/>
      <c r="K2" s="66"/>
      <c r="L2" s="66"/>
      <c r="M2" s="66"/>
      <c r="N2" s="66"/>
      <c r="O2" s="66"/>
      <c r="P2" s="66"/>
      <c r="Q2" s="66"/>
      <c r="R2" s="66"/>
      <c r="S2" s="66"/>
      <c r="T2" s="66"/>
      <c r="U2" s="90"/>
      <c r="V2" s="90"/>
      <c r="W2" s="90"/>
      <c r="X2" s="90"/>
      <c r="Y2" s="90"/>
      <c r="Z2" s="90"/>
      <c r="AA2" s="90"/>
      <c r="AB2" s="90"/>
      <c r="AC2" s="90"/>
      <c r="AD2" s="66"/>
      <c r="AE2" s="66"/>
      <c r="AF2" s="66"/>
      <c r="AG2" s="66"/>
      <c r="AH2" s="67"/>
      <c r="AI2" s="17"/>
    </row>
    <row r="3" spans="1:38" ht="14.25" customHeight="1" thickBot="1" x14ac:dyDescent="0.25">
      <c r="B3" s="68"/>
      <c r="C3" s="69"/>
      <c r="D3" s="69"/>
      <c r="E3" s="69"/>
      <c r="F3" s="69"/>
      <c r="G3" s="69"/>
      <c r="H3" s="69"/>
      <c r="I3" s="69"/>
      <c r="J3" s="69"/>
      <c r="K3" s="69"/>
      <c r="L3" s="69"/>
      <c r="M3" s="69"/>
      <c r="N3" s="69"/>
      <c r="O3" s="69"/>
      <c r="P3" s="69"/>
      <c r="Q3" s="69"/>
      <c r="R3" s="69"/>
      <c r="S3" s="69"/>
      <c r="T3" s="69"/>
      <c r="U3" s="91"/>
      <c r="V3" s="91"/>
      <c r="W3" s="91"/>
      <c r="X3" s="91"/>
      <c r="Y3" s="91"/>
      <c r="Z3" s="91"/>
      <c r="AA3" s="91"/>
      <c r="AB3" s="91"/>
      <c r="AC3" s="91"/>
      <c r="AD3" s="69"/>
      <c r="AE3" s="69"/>
      <c r="AF3" s="69"/>
      <c r="AG3" s="69"/>
      <c r="AH3" s="70"/>
      <c r="AI3" s="34"/>
    </row>
    <row r="4" spans="1:38" ht="15.75" x14ac:dyDescent="0.25">
      <c r="B4" s="330" t="s">
        <v>82</v>
      </c>
      <c r="C4" s="331"/>
      <c r="D4" s="331"/>
      <c r="E4" s="331"/>
      <c r="F4" s="331"/>
      <c r="G4" s="332"/>
      <c r="H4" s="333">
        <f>'Start Data'!$B$7</f>
        <v>0</v>
      </c>
      <c r="I4" s="334"/>
      <c r="J4" s="334"/>
      <c r="K4" s="334"/>
      <c r="L4" s="71"/>
      <c r="M4" s="72"/>
      <c r="N4" s="72"/>
      <c r="O4" s="72"/>
      <c r="P4" s="72"/>
      <c r="Q4" s="72"/>
      <c r="R4" s="72"/>
      <c r="S4" s="72"/>
      <c r="T4" s="72"/>
      <c r="U4" s="72"/>
      <c r="V4" s="72"/>
      <c r="W4" s="72"/>
      <c r="X4" s="72"/>
      <c r="Y4" s="72"/>
      <c r="Z4" s="72"/>
      <c r="AA4" s="72"/>
      <c r="AB4" s="72"/>
      <c r="AC4" s="72"/>
      <c r="AD4" s="92"/>
      <c r="AE4" s="92"/>
      <c r="AF4" s="92"/>
      <c r="AG4" s="92"/>
      <c r="AH4" s="73"/>
      <c r="AJ4" s="16"/>
      <c r="AL4" s="16"/>
    </row>
    <row r="5" spans="1:38" ht="15.75" x14ac:dyDescent="0.25">
      <c r="B5" s="335" t="s">
        <v>83</v>
      </c>
      <c r="C5" s="336"/>
      <c r="D5" s="336"/>
      <c r="E5" s="336"/>
      <c r="F5" s="336"/>
      <c r="G5" s="337"/>
      <c r="H5" s="338">
        <f>'Start Data'!$B$8</f>
        <v>0</v>
      </c>
      <c r="I5" s="339"/>
      <c r="J5" s="339"/>
      <c r="K5" s="339"/>
      <c r="L5" s="76"/>
      <c r="M5" s="74"/>
      <c r="N5" s="74"/>
      <c r="O5" s="74"/>
      <c r="P5" s="74"/>
      <c r="Q5" s="74"/>
      <c r="R5" s="74"/>
      <c r="S5" s="74"/>
      <c r="T5" s="74"/>
      <c r="U5" s="340" t="s">
        <v>85</v>
      </c>
      <c r="V5" s="341"/>
      <c r="W5" s="328">
        <f>'Start Data'!$B$4</f>
        <v>0</v>
      </c>
      <c r="X5" s="329"/>
      <c r="Y5" s="93"/>
      <c r="Z5" s="74"/>
      <c r="AA5" s="74"/>
      <c r="AB5" s="74"/>
      <c r="AC5" s="74"/>
      <c r="AD5" s="74"/>
      <c r="AE5" s="74"/>
      <c r="AF5" s="74"/>
      <c r="AG5" s="75"/>
      <c r="AH5" s="94"/>
      <c r="AI5" s="17"/>
      <c r="AJ5" s="16"/>
      <c r="AL5" s="16"/>
    </row>
    <row r="6" spans="1:38" ht="15.75" x14ac:dyDescent="0.25">
      <c r="B6" s="335" t="s">
        <v>125</v>
      </c>
      <c r="C6" s="336"/>
      <c r="D6" s="336"/>
      <c r="E6" s="336"/>
      <c r="F6" s="336"/>
      <c r="G6" s="337"/>
      <c r="H6" s="342">
        <f>'Start Data'!$B$9</f>
        <v>0</v>
      </c>
      <c r="I6" s="343"/>
      <c r="J6" s="343"/>
      <c r="K6" s="344"/>
      <c r="L6" s="76"/>
      <c r="M6" s="74"/>
      <c r="N6" s="74"/>
      <c r="O6" s="74"/>
      <c r="P6" s="74"/>
      <c r="Q6" s="74"/>
      <c r="R6" s="74"/>
      <c r="S6" s="74"/>
      <c r="T6" s="74"/>
      <c r="U6" s="345" t="s">
        <v>84</v>
      </c>
      <c r="V6" s="341"/>
      <c r="W6" s="376" t="s">
        <v>100</v>
      </c>
      <c r="X6" s="347"/>
      <c r="Y6" s="95"/>
      <c r="Z6" s="78"/>
      <c r="AA6" s="77"/>
      <c r="AB6" s="77"/>
      <c r="AC6" s="77"/>
      <c r="AD6" s="79"/>
      <c r="AE6" s="80"/>
      <c r="AF6" s="81"/>
      <c r="AG6" s="75"/>
      <c r="AH6" s="94"/>
      <c r="AI6" s="17"/>
      <c r="AJ6" s="16"/>
      <c r="AL6" s="16"/>
    </row>
    <row r="7" spans="1:38" ht="15.75" customHeight="1" x14ac:dyDescent="0.25">
      <c r="B7" s="335" t="s">
        <v>124</v>
      </c>
      <c r="C7" s="336"/>
      <c r="D7" s="336"/>
      <c r="E7" s="336"/>
      <c r="F7" s="336"/>
      <c r="G7" s="337"/>
      <c r="H7" s="338">
        <f>'Start Data'!$B$10</f>
        <v>0</v>
      </c>
      <c r="I7" s="339"/>
      <c r="J7" s="339"/>
      <c r="K7" s="339"/>
      <c r="L7" s="76"/>
      <c r="M7" s="248"/>
      <c r="N7" s="74"/>
      <c r="O7" s="74"/>
      <c r="P7" s="74"/>
      <c r="Q7" s="74"/>
      <c r="R7" s="83"/>
      <c r="S7" s="81"/>
      <c r="T7" s="81"/>
      <c r="U7" s="74"/>
      <c r="V7" s="84"/>
      <c r="W7" s="84"/>
      <c r="X7" s="84"/>
      <c r="Y7" s="84"/>
      <c r="Z7" s="74"/>
      <c r="AA7" s="74"/>
      <c r="AB7" s="74"/>
      <c r="AC7" s="74"/>
      <c r="AD7" s="248"/>
      <c r="AE7" s="248"/>
      <c r="AF7" s="248"/>
      <c r="AG7" s="248"/>
      <c r="AH7" s="249"/>
      <c r="AI7" s="17"/>
      <c r="AJ7" s="16"/>
      <c r="AL7" s="16"/>
    </row>
    <row r="8" spans="1:38" ht="15.75" customHeight="1" x14ac:dyDescent="0.25">
      <c r="B8" s="335" t="s">
        <v>126</v>
      </c>
      <c r="C8" s="336"/>
      <c r="D8" s="336"/>
      <c r="E8" s="336"/>
      <c r="F8" s="336"/>
      <c r="G8" s="337"/>
      <c r="H8" s="338">
        <f>'Start Data'!B11</f>
        <v>0</v>
      </c>
      <c r="I8" s="339"/>
      <c r="J8" s="339"/>
      <c r="K8" s="339"/>
      <c r="L8" s="85"/>
      <c r="M8" s="76"/>
      <c r="N8" s="74"/>
      <c r="O8" s="74"/>
      <c r="P8" s="74"/>
      <c r="Q8" s="74"/>
      <c r="R8" s="74"/>
      <c r="S8" s="74"/>
      <c r="T8" s="74"/>
      <c r="U8" s="79"/>
      <c r="V8" s="79"/>
      <c r="W8" s="79"/>
      <c r="X8" s="79"/>
      <c r="Y8" s="79"/>
      <c r="Z8" s="76"/>
      <c r="AA8" s="76"/>
      <c r="AB8" s="76"/>
      <c r="AC8" s="76"/>
      <c r="AD8" s="86"/>
      <c r="AE8" s="86"/>
      <c r="AF8" s="86"/>
      <c r="AG8" s="86"/>
      <c r="AH8" s="97"/>
      <c r="AI8" s="35"/>
      <c r="AJ8" s="16"/>
      <c r="AL8" s="16"/>
    </row>
    <row r="9" spans="1:38" ht="16.5" customHeight="1" thickBot="1" x14ac:dyDescent="0.3">
      <c r="B9" s="364" t="s">
        <v>131</v>
      </c>
      <c r="C9" s="365"/>
      <c r="D9" s="365"/>
      <c r="E9" s="365"/>
      <c r="F9" s="365"/>
      <c r="G9" s="366"/>
      <c r="H9" s="367">
        <f>'Start Data'!$B$12</f>
        <v>0</v>
      </c>
      <c r="I9" s="368"/>
      <c r="J9" s="368"/>
      <c r="K9" s="368"/>
      <c r="L9" s="87"/>
      <c r="M9" s="88"/>
      <c r="N9" s="89"/>
      <c r="O9" s="89"/>
      <c r="P9" s="89"/>
      <c r="Q9" s="89"/>
      <c r="R9" s="89"/>
      <c r="S9" s="89"/>
      <c r="T9" s="98"/>
      <c r="U9" s="98"/>
      <c r="V9" s="98"/>
      <c r="W9" s="98"/>
      <c r="X9" s="98"/>
      <c r="Y9" s="98"/>
      <c r="Z9" s="98"/>
      <c r="AA9" s="98"/>
      <c r="AB9" s="98"/>
      <c r="AC9" s="98"/>
      <c r="AD9" s="98"/>
      <c r="AE9" s="98"/>
      <c r="AF9" s="98"/>
      <c r="AG9" s="98"/>
      <c r="AH9" s="99"/>
      <c r="AI9" s="36"/>
      <c r="AJ9" s="18"/>
      <c r="AL9" s="16"/>
    </row>
    <row r="10" spans="1:38" ht="18.75" x14ac:dyDescent="0.3">
      <c r="B10" s="369" t="str">
        <f>IF('Start Data'!E8="Yes","","Before starting completing the hours, please confirm that you have read the instructions in the sheet START DATA.")</f>
        <v>Before starting completing the hours, please confirm that you have read the instructions in the sheet START DATA.</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1"/>
      <c r="AI10" s="18"/>
      <c r="AJ10" s="16"/>
    </row>
    <row r="11" spans="1:38" ht="15" x14ac:dyDescent="0.25">
      <c r="B11" s="37" t="s">
        <v>96</v>
      </c>
      <c r="C11" s="38"/>
      <c r="D11" s="38"/>
      <c r="E11" s="38"/>
      <c r="F11" s="38"/>
      <c r="G11" s="38"/>
      <c r="H11" s="38"/>
      <c r="I11" s="38"/>
      <c r="J11" s="38"/>
      <c r="K11" s="38"/>
      <c r="L11" s="38"/>
      <c r="M11" s="38"/>
      <c r="N11" s="38"/>
      <c r="O11" s="38"/>
      <c r="P11" s="18"/>
      <c r="Q11" s="18"/>
      <c r="R11" s="18"/>
      <c r="S11" s="18"/>
      <c r="T11" s="18"/>
      <c r="U11" s="18"/>
      <c r="V11" s="18"/>
      <c r="W11" s="18"/>
      <c r="X11" s="18"/>
      <c r="Y11" s="18"/>
      <c r="Z11" s="18"/>
      <c r="AA11" s="18"/>
      <c r="AB11" s="18"/>
      <c r="AC11" s="18"/>
      <c r="AD11" s="18"/>
      <c r="AE11" s="18"/>
      <c r="AF11" s="18"/>
      <c r="AG11" s="18"/>
      <c r="AH11" s="39"/>
      <c r="AI11" s="40"/>
      <c r="AJ11" s="16"/>
    </row>
    <row r="12" spans="1:38" ht="15" customHeight="1" x14ac:dyDescent="0.25">
      <c r="B12" s="103" t="s">
        <v>33</v>
      </c>
      <c r="C12" s="104">
        <f>Jahresübersicht!B15</f>
        <v>153</v>
      </c>
      <c r="D12" s="104">
        <f>Jahresübersicht!C15</f>
        <v>154</v>
      </c>
      <c r="E12" s="104">
        <f>Jahresübersicht!D15</f>
        <v>155</v>
      </c>
      <c r="F12" s="104">
        <f>Jahresübersicht!E15</f>
        <v>156</v>
      </c>
      <c r="G12" s="104">
        <f>Jahresübersicht!F15</f>
        <v>157</v>
      </c>
      <c r="H12" s="104">
        <f>Jahresübersicht!G15</f>
        <v>158</v>
      </c>
      <c r="I12" s="104">
        <f>Jahresübersicht!H15</f>
        <v>159</v>
      </c>
      <c r="J12" s="104">
        <f>Jahresübersicht!I15</f>
        <v>160</v>
      </c>
      <c r="K12" s="104">
        <f>Jahresübersicht!J15</f>
        <v>161</v>
      </c>
      <c r="L12" s="104">
        <f>Jahresübersicht!K15</f>
        <v>162</v>
      </c>
      <c r="M12" s="104">
        <f>Jahresübersicht!L15</f>
        <v>163</v>
      </c>
      <c r="N12" s="104">
        <f>Jahresübersicht!M15</f>
        <v>164</v>
      </c>
      <c r="O12" s="104">
        <f>Jahresübersicht!N15</f>
        <v>165</v>
      </c>
      <c r="P12" s="104">
        <f>Jahresübersicht!O15</f>
        <v>166</v>
      </c>
      <c r="Q12" s="104">
        <f>Jahresübersicht!P15</f>
        <v>167</v>
      </c>
      <c r="R12" s="104">
        <f>Jahresübersicht!Q15</f>
        <v>168</v>
      </c>
      <c r="S12" s="104">
        <f>Jahresübersicht!R15</f>
        <v>169</v>
      </c>
      <c r="T12" s="104">
        <f>Jahresübersicht!S15</f>
        <v>170</v>
      </c>
      <c r="U12" s="104">
        <f>Jahresübersicht!T15</f>
        <v>171</v>
      </c>
      <c r="V12" s="104">
        <f>Jahresübersicht!U15</f>
        <v>172</v>
      </c>
      <c r="W12" s="104">
        <f>Jahresübersicht!V15</f>
        <v>173</v>
      </c>
      <c r="X12" s="104">
        <f>Jahresübersicht!W15</f>
        <v>174</v>
      </c>
      <c r="Y12" s="104">
        <f>Jahresübersicht!X15</f>
        <v>175</v>
      </c>
      <c r="Z12" s="104">
        <f>Jahresübersicht!Y15</f>
        <v>176</v>
      </c>
      <c r="AA12" s="104">
        <f>Jahresübersicht!Z15</f>
        <v>177</v>
      </c>
      <c r="AB12" s="104">
        <f>Jahresübersicht!AA15</f>
        <v>178</v>
      </c>
      <c r="AC12" s="104">
        <f>Jahresübersicht!AB15</f>
        <v>179</v>
      </c>
      <c r="AD12" s="104">
        <f>Jahresübersicht!AC15</f>
        <v>180</v>
      </c>
      <c r="AE12" s="104">
        <f>Jahresübersicht!AD15</f>
        <v>181</v>
      </c>
      <c r="AF12" s="104">
        <f>Jahresübersicht!AE15</f>
        <v>182</v>
      </c>
      <c r="AG12" s="104" t="str">
        <f>Jahresübersicht!AF15</f>
        <v/>
      </c>
      <c r="AH12" s="361" t="s">
        <v>78</v>
      </c>
      <c r="AI12" s="361" t="s">
        <v>77</v>
      </c>
    </row>
    <row r="13" spans="1:38" ht="15" x14ac:dyDescent="0.25">
      <c r="B13" s="103" t="s">
        <v>35</v>
      </c>
      <c r="C13" s="105">
        <f>Jahresübersicht!B16</f>
        <v>153</v>
      </c>
      <c r="D13" s="105">
        <f>Jahresübersicht!C16</f>
        <v>154</v>
      </c>
      <c r="E13" s="105">
        <f>Jahresübersicht!D16</f>
        <v>155</v>
      </c>
      <c r="F13" s="105">
        <f>Jahresübersicht!E16</f>
        <v>156</v>
      </c>
      <c r="G13" s="105">
        <f>Jahresübersicht!F16</f>
        <v>157</v>
      </c>
      <c r="H13" s="105">
        <f>Jahresübersicht!G16</f>
        <v>158</v>
      </c>
      <c r="I13" s="105">
        <f>Jahresübersicht!H16</f>
        <v>159</v>
      </c>
      <c r="J13" s="105">
        <f>Jahresübersicht!I16</f>
        <v>160</v>
      </c>
      <c r="K13" s="105">
        <f>Jahresübersicht!J16</f>
        <v>161</v>
      </c>
      <c r="L13" s="105">
        <f>Jahresübersicht!K16</f>
        <v>162</v>
      </c>
      <c r="M13" s="105">
        <f>Jahresübersicht!L16</f>
        <v>163</v>
      </c>
      <c r="N13" s="105">
        <f>Jahresübersicht!M16</f>
        <v>164</v>
      </c>
      <c r="O13" s="105">
        <f>Jahresübersicht!N16</f>
        <v>165</v>
      </c>
      <c r="P13" s="105">
        <f>Jahresübersicht!O16</f>
        <v>166</v>
      </c>
      <c r="Q13" s="105">
        <f>Jahresübersicht!P16</f>
        <v>167</v>
      </c>
      <c r="R13" s="105">
        <f>Jahresübersicht!Q16</f>
        <v>168</v>
      </c>
      <c r="S13" s="105">
        <f>Jahresübersicht!R16</f>
        <v>169</v>
      </c>
      <c r="T13" s="105">
        <f>Jahresübersicht!S16</f>
        <v>170</v>
      </c>
      <c r="U13" s="105">
        <f>Jahresübersicht!T16</f>
        <v>171</v>
      </c>
      <c r="V13" s="105">
        <f>Jahresübersicht!U16</f>
        <v>172</v>
      </c>
      <c r="W13" s="105">
        <f>Jahresübersicht!V16</f>
        <v>173</v>
      </c>
      <c r="X13" s="105">
        <f>Jahresübersicht!W16</f>
        <v>174</v>
      </c>
      <c r="Y13" s="105">
        <f>Jahresübersicht!X16</f>
        <v>175</v>
      </c>
      <c r="Z13" s="105">
        <f>Jahresübersicht!Y16</f>
        <v>176</v>
      </c>
      <c r="AA13" s="105">
        <f>Jahresübersicht!Z16</f>
        <v>177</v>
      </c>
      <c r="AB13" s="105">
        <f>Jahresübersicht!AA16</f>
        <v>178</v>
      </c>
      <c r="AC13" s="105">
        <f>Jahresübersicht!AB16</f>
        <v>179</v>
      </c>
      <c r="AD13" s="105">
        <f>Jahresübersicht!AC16</f>
        <v>180</v>
      </c>
      <c r="AE13" s="105">
        <f>Jahresübersicht!AD16</f>
        <v>181</v>
      </c>
      <c r="AF13" s="105">
        <f>Jahresübersicht!AE16</f>
        <v>182</v>
      </c>
      <c r="AG13" s="105" t="str">
        <f>Jahresübersicht!AF16</f>
        <v/>
      </c>
      <c r="AH13" s="362"/>
      <c r="AI13" s="362"/>
    </row>
    <row r="14" spans="1:38" ht="25.5" x14ac:dyDescent="0.2">
      <c r="B14" s="24" t="s">
        <v>36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63" t="s">
        <v>34</v>
      </c>
      <c r="AI14" s="363"/>
    </row>
    <row r="15" spans="1:38" x14ac:dyDescent="0.2">
      <c r="B15" s="25" t="str">
        <f>'Start Data'!A38</f>
        <v>WP 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106">
        <f t="shared" ref="AH15:AH30" si="0">SUM(C15:AG15)</f>
        <v>0</v>
      </c>
      <c r="AI15" s="106" t="e">
        <f>SUM(C15:AG15)/'Start Data'!$B$17</f>
        <v>#DIV/0!</v>
      </c>
    </row>
    <row r="16" spans="1:38" x14ac:dyDescent="0.2">
      <c r="B16" s="25" t="str">
        <f>'Start Data'!A39</f>
        <v>WP 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06">
        <f t="shared" si="0"/>
        <v>0</v>
      </c>
      <c r="AI16" s="107" t="e">
        <f>SUM(C16:AG16)/'Start Data'!$B$17</f>
        <v>#DIV/0!</v>
      </c>
    </row>
    <row r="17" spans="2:35" x14ac:dyDescent="0.2">
      <c r="B17" s="25" t="str">
        <f>'Start Data'!A40</f>
        <v>WP 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06">
        <f t="shared" si="0"/>
        <v>0</v>
      </c>
      <c r="AI17" s="107" t="e">
        <f>SUM(C17:AG17)/'Start Data'!$B$17</f>
        <v>#DIV/0!</v>
      </c>
    </row>
    <row r="18" spans="2:35" x14ac:dyDescent="0.2">
      <c r="B18" s="25" t="str">
        <f>'Start Data'!A41</f>
        <v>WP 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106">
        <f t="shared" si="0"/>
        <v>0</v>
      </c>
      <c r="AI18" s="107" t="e">
        <f>SUM(C18:AG18)/'Start Data'!$B$17</f>
        <v>#DIV/0!</v>
      </c>
    </row>
    <row r="19" spans="2:35" x14ac:dyDescent="0.2">
      <c r="B19" s="25" t="str">
        <f>'Start Data'!A42</f>
        <v>WP 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106">
        <f t="shared" si="0"/>
        <v>0</v>
      </c>
      <c r="AI19" s="107" t="e">
        <f>SUM(C19:AG19)/'Start Data'!$B$17</f>
        <v>#DIV/0!</v>
      </c>
    </row>
    <row r="20" spans="2:35" x14ac:dyDescent="0.2">
      <c r="B20" s="25" t="str">
        <f>'Start Data'!A43</f>
        <v>WP 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106">
        <f t="shared" si="0"/>
        <v>0</v>
      </c>
      <c r="AI20" s="107" t="e">
        <f>SUM(C20:AG20)/'Start Data'!$B$17</f>
        <v>#DIV/0!</v>
      </c>
    </row>
    <row r="21" spans="2:35" x14ac:dyDescent="0.2">
      <c r="B21" s="25" t="str">
        <f>'Start Data'!A44</f>
        <v>WP 7</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106">
        <f t="shared" si="0"/>
        <v>0</v>
      </c>
      <c r="AI21" s="107" t="e">
        <f>SUM(C21:AG21)/'Start Data'!$B$17</f>
        <v>#DIV/0!</v>
      </c>
    </row>
    <row r="22" spans="2:35" x14ac:dyDescent="0.2">
      <c r="B22" s="25" t="str">
        <f>'Start Data'!A45</f>
        <v>WP 8</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106">
        <f t="shared" si="0"/>
        <v>0</v>
      </c>
      <c r="AI22" s="107" t="e">
        <f>SUM(C22:AG22)/'Start Data'!$B$17</f>
        <v>#DIV/0!</v>
      </c>
    </row>
    <row r="23" spans="2:35" x14ac:dyDescent="0.2">
      <c r="B23" s="25" t="str">
        <f>'Start Data'!A46</f>
        <v>WP 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06">
        <f t="shared" si="0"/>
        <v>0</v>
      </c>
      <c r="AI23" s="107" t="e">
        <f>SUM(C23:AG23)/'Start Data'!$B$17</f>
        <v>#DIV/0!</v>
      </c>
    </row>
    <row r="24" spans="2:35" x14ac:dyDescent="0.2">
      <c r="B24" s="25" t="str">
        <f>'Start Data'!A47</f>
        <v>WP 10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106">
        <f t="shared" si="0"/>
        <v>0</v>
      </c>
      <c r="AI24" s="107" t="e">
        <f>SUM(C24:AG24)/'Start Data'!$B$17</f>
        <v>#DIV/0!</v>
      </c>
    </row>
    <row r="25" spans="2:35" x14ac:dyDescent="0.2">
      <c r="B25" s="25" t="str">
        <f>'Start Data'!A48</f>
        <v>WP 11</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106">
        <f t="shared" si="0"/>
        <v>0</v>
      </c>
      <c r="AI25" s="107" t="e">
        <f>SUM(C25:AG25)/'Start Data'!$B$17</f>
        <v>#DIV/0!</v>
      </c>
    </row>
    <row r="26" spans="2:35" x14ac:dyDescent="0.2">
      <c r="B26" s="25" t="str">
        <f>'Start Data'!A49</f>
        <v>WP 12</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106">
        <f t="shared" si="0"/>
        <v>0</v>
      </c>
      <c r="AI26" s="107" t="e">
        <f>SUM(C26:AG26)/'Start Data'!$B$17</f>
        <v>#DIV/0!</v>
      </c>
    </row>
    <row r="27" spans="2:35" x14ac:dyDescent="0.2">
      <c r="B27" s="25" t="str">
        <f>'Start Data'!A50</f>
        <v>WP 13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106">
        <f t="shared" si="0"/>
        <v>0</v>
      </c>
      <c r="AI27" s="107" t="e">
        <f>SUM(C27:AG27)/'Start Data'!$B$17</f>
        <v>#DIV/0!</v>
      </c>
    </row>
    <row r="28" spans="2:35" x14ac:dyDescent="0.2">
      <c r="B28" s="25" t="str">
        <f>'Start Data'!A51</f>
        <v>WP 14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106">
        <f t="shared" si="0"/>
        <v>0</v>
      </c>
      <c r="AI28" s="107" t="e">
        <f>SUM(C28:AG28)/'Start Data'!$B$17</f>
        <v>#DIV/0!</v>
      </c>
    </row>
    <row r="29" spans="2:35" x14ac:dyDescent="0.2">
      <c r="B29" s="25" t="str">
        <f>'Start Data'!A52</f>
        <v>WP 15</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06">
        <f t="shared" si="0"/>
        <v>0</v>
      </c>
      <c r="AI29" s="107" t="e">
        <f>SUM(C29:AG29)/'Start Data'!$B$17</f>
        <v>#DIV/0!</v>
      </c>
    </row>
    <row r="30" spans="2:35" x14ac:dyDescent="0.2">
      <c r="B30" s="108" t="s">
        <v>37</v>
      </c>
      <c r="C30" s="109">
        <f>SUM(C15:C29)</f>
        <v>0</v>
      </c>
      <c r="D30" s="109">
        <f t="shared" ref="D30:AG30" si="1">SUM(D15:D29)</f>
        <v>0</v>
      </c>
      <c r="E30" s="109">
        <f t="shared" si="1"/>
        <v>0</v>
      </c>
      <c r="F30" s="109">
        <f t="shared" si="1"/>
        <v>0</v>
      </c>
      <c r="G30" s="109">
        <f t="shared" si="1"/>
        <v>0</v>
      </c>
      <c r="H30" s="109">
        <f t="shared" si="1"/>
        <v>0</v>
      </c>
      <c r="I30" s="109">
        <f t="shared" si="1"/>
        <v>0</v>
      </c>
      <c r="J30" s="109">
        <f t="shared" si="1"/>
        <v>0</v>
      </c>
      <c r="K30" s="109">
        <f t="shared" si="1"/>
        <v>0</v>
      </c>
      <c r="L30" s="109">
        <f t="shared" si="1"/>
        <v>0</v>
      </c>
      <c r="M30" s="109">
        <f t="shared" si="1"/>
        <v>0</v>
      </c>
      <c r="N30" s="109">
        <f t="shared" si="1"/>
        <v>0</v>
      </c>
      <c r="O30" s="109">
        <f t="shared" si="1"/>
        <v>0</v>
      </c>
      <c r="P30" s="109">
        <f t="shared" si="1"/>
        <v>0</v>
      </c>
      <c r="Q30" s="109">
        <f t="shared" si="1"/>
        <v>0</v>
      </c>
      <c r="R30" s="109">
        <f t="shared" si="1"/>
        <v>0</v>
      </c>
      <c r="S30" s="109">
        <f t="shared" si="1"/>
        <v>0</v>
      </c>
      <c r="T30" s="109">
        <f t="shared" si="1"/>
        <v>0</v>
      </c>
      <c r="U30" s="109">
        <f t="shared" si="1"/>
        <v>0</v>
      </c>
      <c r="V30" s="109">
        <f t="shared" si="1"/>
        <v>0</v>
      </c>
      <c r="W30" s="109">
        <f t="shared" si="1"/>
        <v>0</v>
      </c>
      <c r="X30" s="109">
        <f t="shared" si="1"/>
        <v>0</v>
      </c>
      <c r="Y30" s="109">
        <f t="shared" si="1"/>
        <v>0</v>
      </c>
      <c r="Z30" s="109">
        <f t="shared" si="1"/>
        <v>0</v>
      </c>
      <c r="AA30" s="109">
        <f t="shared" si="1"/>
        <v>0</v>
      </c>
      <c r="AB30" s="109">
        <f t="shared" si="1"/>
        <v>0</v>
      </c>
      <c r="AC30" s="109">
        <f t="shared" si="1"/>
        <v>0</v>
      </c>
      <c r="AD30" s="109">
        <f t="shared" si="1"/>
        <v>0</v>
      </c>
      <c r="AE30" s="109">
        <f t="shared" si="1"/>
        <v>0</v>
      </c>
      <c r="AF30" s="109">
        <f t="shared" si="1"/>
        <v>0</v>
      </c>
      <c r="AG30" s="109">
        <f t="shared" si="1"/>
        <v>0</v>
      </c>
      <c r="AH30" s="106">
        <f t="shared" si="0"/>
        <v>0</v>
      </c>
      <c r="AI30" s="107" t="e">
        <f>SUM(C30:AG30)/'Start Data'!$B$17</f>
        <v>#DIV/0!</v>
      </c>
    </row>
    <row r="31" spans="2:35" x14ac:dyDescent="0.2">
      <c r="B31" s="244" t="s">
        <v>162</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33"/>
      <c r="AI31" s="232"/>
    </row>
    <row r="32" spans="2:35" hidden="1" x14ac:dyDescent="0.2">
      <c r="B32" s="43"/>
      <c r="C32" s="18" t="str">
        <f>IF(AND(C30=0,C31=""),"",IF(AND(C30&lt;&gt;0,C31="x"),LEFT(MID(ADDRESS(ROW(),COLUMN()),2,LEN(ADDRESS(ROW(),COLUMN()))),SEARCH("$",MID(ADDRESS(ROW(),COLUMN()),2,LEN(ADDRESS(ROW(),COLUMN()))))-1)&amp;" ",""))</f>
        <v/>
      </c>
      <c r="D32" s="18" t="str">
        <f t="shared" ref="D32:AG32" si="2">IF(AND(D30=0,D31=""),"",IF(AND(D30&lt;&gt;0,D31="x"),LEFT(MID(ADDRESS(ROW(),COLUMN()),2,LEN(ADDRESS(ROW(),COLUMN()))),SEARCH("$",MID(ADDRESS(ROW(),COLUMN()),2,LEN(ADDRESS(ROW(),COLUMN()))))-1)&amp;" ",""))</f>
        <v/>
      </c>
      <c r="E32" s="18" t="str">
        <f t="shared" si="2"/>
        <v/>
      </c>
      <c r="F32" s="18" t="str">
        <f t="shared" si="2"/>
        <v/>
      </c>
      <c r="G32" s="18" t="str">
        <f t="shared" si="2"/>
        <v/>
      </c>
      <c r="H32" s="18" t="str">
        <f t="shared" si="2"/>
        <v/>
      </c>
      <c r="I32" s="18" t="str">
        <f t="shared" si="2"/>
        <v/>
      </c>
      <c r="J32" s="18" t="str">
        <f t="shared" si="2"/>
        <v/>
      </c>
      <c r="K32" s="18" t="str">
        <f t="shared" si="2"/>
        <v/>
      </c>
      <c r="L32" s="18" t="str">
        <f t="shared" si="2"/>
        <v/>
      </c>
      <c r="M32" s="18" t="str">
        <f t="shared" si="2"/>
        <v/>
      </c>
      <c r="N32" s="18" t="str">
        <f t="shared" si="2"/>
        <v/>
      </c>
      <c r="O32" s="18" t="str">
        <f t="shared" si="2"/>
        <v/>
      </c>
      <c r="P32" s="18" t="str">
        <f t="shared" si="2"/>
        <v/>
      </c>
      <c r="Q32" s="18" t="str">
        <f t="shared" si="2"/>
        <v/>
      </c>
      <c r="R32" s="18" t="str">
        <f t="shared" si="2"/>
        <v/>
      </c>
      <c r="S32" s="18" t="str">
        <f t="shared" si="2"/>
        <v/>
      </c>
      <c r="T32" s="18" t="str">
        <f t="shared" si="2"/>
        <v/>
      </c>
      <c r="U32" s="18" t="str">
        <f t="shared" si="2"/>
        <v/>
      </c>
      <c r="V32" s="18" t="str">
        <f t="shared" si="2"/>
        <v/>
      </c>
      <c r="W32" s="18" t="str">
        <f t="shared" si="2"/>
        <v/>
      </c>
      <c r="X32" s="18" t="str">
        <f t="shared" si="2"/>
        <v/>
      </c>
      <c r="Y32" s="18" t="str">
        <f t="shared" si="2"/>
        <v/>
      </c>
      <c r="Z32" s="18" t="str">
        <f t="shared" si="2"/>
        <v/>
      </c>
      <c r="AA32" s="18" t="str">
        <f t="shared" si="2"/>
        <v/>
      </c>
      <c r="AB32" s="18" t="str">
        <f t="shared" si="2"/>
        <v/>
      </c>
      <c r="AC32" s="18" t="str">
        <f t="shared" si="2"/>
        <v/>
      </c>
      <c r="AD32" s="18" t="str">
        <f t="shared" si="2"/>
        <v/>
      </c>
      <c r="AE32" s="18" t="str">
        <f t="shared" si="2"/>
        <v/>
      </c>
      <c r="AF32" s="18" t="str">
        <f t="shared" si="2"/>
        <v/>
      </c>
      <c r="AG32" s="18" t="str">
        <f t="shared" si="2"/>
        <v/>
      </c>
      <c r="AH32" s="44"/>
      <c r="AI32" s="34"/>
    </row>
    <row r="33" spans="2:35" ht="15" x14ac:dyDescent="0.25">
      <c r="B33" s="244" t="s">
        <v>172</v>
      </c>
      <c r="C33" s="374" t="str">
        <f>IF(COUNTIF(C32:AG32,"&gt;""")&gt;0,"please check: either working hours or absence must be filled in columns: " &amp;C32&amp;D32&amp;E32&amp;F32&amp;G32&amp;H32&amp;I32&amp;J32&amp;K32&amp;L32&amp;M32&amp;N32&amp;O32&amp;P32&amp;Q32&amp;R32&amp;S32&amp;T32&amp;U32&amp;V32&amp;W32&amp;X32&amp;Y32&amp;Z32&amp;AA32&amp;AB32&amp;AC32&amp;AD32&amp;AE32&amp;AF32&amp;AG32,"")</f>
        <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44"/>
      <c r="AI33" s="34"/>
    </row>
    <row r="34" spans="2:35" x14ac:dyDescent="0.2">
      <c r="B34" s="348" t="s">
        <v>38</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4"/>
    </row>
    <row r="35" spans="2:35" x14ac:dyDescent="0.2">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3"/>
      <c r="AI35" s="34"/>
    </row>
    <row r="36" spans="2:35" x14ac:dyDescent="0.2">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c r="AI36" s="34"/>
    </row>
    <row r="37" spans="2:35" x14ac:dyDescent="0.2">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c r="AI37" s="34"/>
    </row>
    <row r="38" spans="2:35" x14ac:dyDescent="0.2">
      <c r="B38" s="357" t="s">
        <v>123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row>
    <row r="39" spans="2:35" x14ac:dyDescent="0.2">
      <c r="B39" s="360"/>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4"/>
    </row>
    <row r="40" spans="2:35" x14ac:dyDescent="0.2">
      <c r="B40" s="45" t="s">
        <v>80</v>
      </c>
      <c r="C40" s="46"/>
      <c r="D40" s="46"/>
      <c r="E40" s="46"/>
      <c r="F40" s="46"/>
      <c r="G40" s="46"/>
      <c r="H40" s="46"/>
      <c r="I40" s="46"/>
      <c r="J40" s="46"/>
      <c r="K40" s="46"/>
      <c r="L40" s="46"/>
      <c r="M40" s="46"/>
      <c r="N40" s="46"/>
      <c r="O40" s="46"/>
      <c r="P40" s="46"/>
      <c r="Q40" s="47"/>
      <c r="R40" s="48"/>
      <c r="S40" s="49" t="s">
        <v>81</v>
      </c>
      <c r="T40" s="46"/>
      <c r="U40" s="46"/>
      <c r="V40" s="46"/>
      <c r="W40" s="46"/>
      <c r="X40" s="46"/>
      <c r="Y40" s="46"/>
      <c r="Z40" s="46"/>
      <c r="AA40" s="46"/>
      <c r="AB40" s="46"/>
      <c r="AC40" s="46"/>
      <c r="AD40" s="46"/>
      <c r="AE40" s="46"/>
      <c r="AF40" s="46"/>
      <c r="AG40" s="46"/>
      <c r="AH40" s="50"/>
      <c r="AI40" s="34"/>
    </row>
    <row r="41" spans="2:35" x14ac:dyDescent="0.2">
      <c r="B41" s="51"/>
      <c r="C41" s="52"/>
      <c r="D41" s="52"/>
      <c r="E41" s="52"/>
      <c r="F41" s="52"/>
      <c r="G41" s="52"/>
      <c r="H41" s="52"/>
      <c r="I41" s="52"/>
      <c r="J41" s="52"/>
      <c r="K41" s="52"/>
      <c r="L41" s="52"/>
      <c r="M41" s="52"/>
      <c r="N41" s="52"/>
      <c r="O41" s="52"/>
      <c r="P41" s="52"/>
      <c r="Q41" s="53"/>
      <c r="R41" s="48"/>
      <c r="S41" s="54"/>
      <c r="T41" s="52"/>
      <c r="U41" s="52"/>
      <c r="V41" s="52"/>
      <c r="W41" s="52"/>
      <c r="X41" s="52"/>
      <c r="Y41" s="52"/>
      <c r="Z41" s="52"/>
      <c r="AA41" s="52"/>
      <c r="AB41" s="52"/>
      <c r="AC41" s="52"/>
      <c r="AD41" s="52"/>
      <c r="AE41" s="52"/>
      <c r="AF41" s="52"/>
      <c r="AG41" s="52"/>
      <c r="AH41" s="55"/>
      <c r="AI41" s="34"/>
    </row>
    <row r="42" spans="2:35" ht="15" x14ac:dyDescent="0.2">
      <c r="B42" s="51" t="s">
        <v>79</v>
      </c>
      <c r="C42" s="378"/>
      <c r="D42" s="377"/>
      <c r="E42" s="52"/>
      <c r="F42" s="52"/>
      <c r="G42" s="52"/>
      <c r="H42" s="52"/>
      <c r="I42" s="52"/>
      <c r="J42" s="52"/>
      <c r="K42" s="52"/>
      <c r="L42" s="52"/>
      <c r="M42" s="52"/>
      <c r="N42" s="52"/>
      <c r="O42" s="52"/>
      <c r="P42" s="52"/>
      <c r="Q42" s="53"/>
      <c r="R42" s="56"/>
      <c r="S42" s="54" t="s">
        <v>79</v>
      </c>
      <c r="T42" s="378"/>
      <c r="U42" s="377"/>
      <c r="V42" s="52"/>
      <c r="W42" s="52"/>
      <c r="X42" s="52"/>
      <c r="Y42" s="52"/>
      <c r="Z42" s="52"/>
      <c r="AA42" s="52"/>
      <c r="AB42" s="52"/>
      <c r="AC42" s="52"/>
      <c r="AD42" s="52"/>
      <c r="AE42" s="52"/>
      <c r="AF42" s="52"/>
      <c r="AG42" s="52"/>
      <c r="AH42" s="55"/>
      <c r="AI42" s="34"/>
    </row>
    <row r="43" spans="2:35" ht="15" thickBot="1" x14ac:dyDescent="0.25">
      <c r="B43" s="57"/>
      <c r="C43" s="58"/>
      <c r="D43" s="58"/>
      <c r="E43" s="58"/>
      <c r="F43" s="58"/>
      <c r="G43" s="58"/>
      <c r="H43" s="58"/>
      <c r="I43" s="226">
        <f>'Start Data'!B10</f>
        <v>0</v>
      </c>
      <c r="J43" s="58"/>
      <c r="K43" s="58"/>
      <c r="L43" s="58"/>
      <c r="M43" s="58"/>
      <c r="N43" s="58"/>
      <c r="O43" s="58"/>
      <c r="P43" s="58"/>
      <c r="Q43" s="59"/>
      <c r="R43" s="60"/>
      <c r="S43" s="61"/>
      <c r="T43" s="58"/>
      <c r="U43" s="58"/>
      <c r="V43" s="58"/>
      <c r="W43" s="58"/>
      <c r="X43" s="58"/>
      <c r="Y43" s="58"/>
      <c r="Z43" s="226">
        <f>'Start Data'!B12</f>
        <v>0</v>
      </c>
      <c r="AA43" s="58"/>
      <c r="AB43" s="58"/>
      <c r="AC43" s="58"/>
      <c r="AD43" s="58"/>
      <c r="AE43" s="58"/>
      <c r="AF43" s="58"/>
      <c r="AG43" s="58"/>
      <c r="AH43" s="62"/>
      <c r="AI43" s="34"/>
    </row>
  </sheetData>
  <sheetProtection algorithmName="SHA-512" hashValue="tfXLnatqD3zkkTEvkMyYe+vViPSOTGEo5Sk9T9d0m7bSQ0N4meP85QcUhnX4aMJkIC/wGe1YvoEJ6EQli8XT7g==" saltValue="Uvw9vc24HO4NX/jMx00Z8Q==" spinCount="100000" sheet="1" objects="1" scenarios="1"/>
  <mergeCells count="24">
    <mergeCell ref="C42:D42"/>
    <mergeCell ref="T42:U42"/>
    <mergeCell ref="AI12:AI14"/>
    <mergeCell ref="C33:AG33"/>
    <mergeCell ref="B34:AH36"/>
    <mergeCell ref="B38:AH39"/>
    <mergeCell ref="AH12:AH14"/>
    <mergeCell ref="B8:G8"/>
    <mergeCell ref="H8:K8"/>
    <mergeCell ref="B9:G9"/>
    <mergeCell ref="H9:K9"/>
    <mergeCell ref="B10:AH10"/>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157" priority="20">
      <formula>WEEKDAY(C12,2)&gt;5</formula>
    </cfRule>
  </conditionalFormatting>
  <conditionalFormatting sqref="C15:AG29">
    <cfRule type="cellIs" dxfId="156" priority="1" operator="greaterThan">
      <formula>10</formula>
    </cfRule>
  </conditionalFormatting>
  <dataValidations count="1">
    <dataValidation type="list" allowBlank="1" showInputMessage="1" showErrorMessage="1" sqref="C31:AG31" xr:uid="{424299D2-4BF1-47BA-8E9A-F57F0F8E4FFC}">
      <formula1>"x"</formula1>
    </dataValidation>
  </dataValidations>
  <pageMargins left="0.7" right="0.7" top="0.78740157499999996" bottom="0.78740157499999996" header="0.3" footer="0.3"/>
  <pageSetup paperSize="9" scale="7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id="{038C9177-56CC-4C3F-B5A9-B7AC2D59D6F3}">
            <xm:f>VLOOKUP(C12,Feiertage!$B$25:$B$31,1,0)</xm:f>
            <x14:dxf>
              <fill>
                <patternFill patternType="solid">
                  <fgColor theme="8" tint="0.79998168889431442"/>
                  <bgColor theme="8" tint="0.79998168889431442"/>
                </patternFill>
              </fill>
            </x14:dxf>
          </x14:cfRule>
          <x14:cfRule type="expression" priority="4" id="{BB0068EB-7944-46A7-81B8-A363ECA59326}">
            <xm:f>IF('Start Data'!$B$3=Feiertage!$Q$2,VLOOKUP(C12,Feiertage!$Q$3:$Q$21,1,0),0)</xm:f>
            <x14:dxf>
              <fill>
                <patternFill patternType="solid">
                  <fgColor theme="8" tint="0.79998168889431442"/>
                  <bgColor theme="8" tint="0.79998168889431442"/>
                </patternFill>
              </fill>
            </x14:dxf>
          </x14:cfRule>
          <x14:cfRule type="expression" priority="5" id="{FAA931E9-8124-4212-81D9-907FE4D9A60D}">
            <xm:f>IF('Start Data'!$B$3=Feiertage!$P$2,VLOOKUP(C12,Feiertage!$P$3:$P$21,1,0),0)</xm:f>
            <x14:dxf>
              <fill>
                <patternFill patternType="solid">
                  <fgColor theme="8" tint="0.79998168889431442"/>
                  <bgColor theme="8" tint="0.79998168889431442"/>
                </patternFill>
              </fill>
            </x14:dxf>
          </x14:cfRule>
          <x14:cfRule type="expression" priority="6" id="{D282DA87-9368-48A1-8AD9-53F9395031B9}">
            <xm:f>IF('Start Data'!$B$3=Feiertage!$O$2,VLOOKUP(C12,Feiertage!$O$3:$O$21,1,0),0)</xm:f>
            <x14:dxf>
              <fill>
                <patternFill patternType="solid">
                  <fgColor theme="8" tint="0.79998168889431442"/>
                  <bgColor theme="8" tint="0.79998168889431442"/>
                </patternFill>
              </fill>
            </x14:dxf>
          </x14:cfRule>
          <x14:cfRule type="expression" priority="7" id="{8BFEEBC1-13FA-4740-AA29-620260574845}">
            <xm:f>IF('Start Data'!$B$3=Feiertage!$N$2,VLOOKUP(C12,Feiertage!$N$3:$N$21,1,0),0)</xm:f>
            <x14:dxf>
              <fill>
                <patternFill patternType="solid">
                  <fgColor theme="8" tint="0.79998168889431442"/>
                  <bgColor theme="8" tint="0.79998168889431442"/>
                </patternFill>
              </fill>
            </x14:dxf>
          </x14:cfRule>
          <x14:cfRule type="expression" priority="8" id="{3A1FFF78-285B-4FE9-A885-04A6C2A00C02}">
            <xm:f>IF('Start Data'!$B$3=Feiertage!$M$2,VLOOKUP(C12,Feiertage!$M$3:$M$21,1,0),0)</xm:f>
            <x14:dxf>
              <fill>
                <patternFill patternType="solid">
                  <fgColor theme="8" tint="0.79998168889431442"/>
                  <bgColor theme="8" tint="0.79998168889431442"/>
                </patternFill>
              </fill>
            </x14:dxf>
          </x14:cfRule>
          <x14:cfRule type="expression" priority="9" id="{E61364CF-9A3F-42BC-97E1-157858F2BB25}">
            <xm:f>IF('Start Data'!$B$3=Feiertage!$L$2,VLOOKUP(C12,Feiertage!$L$3:$L$21,1,0),0)</xm:f>
            <x14:dxf>
              <fill>
                <patternFill patternType="solid">
                  <fgColor theme="8" tint="0.79998168889431442"/>
                  <bgColor theme="8" tint="0.79998168889431442"/>
                </patternFill>
              </fill>
            </x14:dxf>
          </x14:cfRule>
          <x14:cfRule type="expression" priority="10" id="{744022F9-2395-43D5-88BB-743889D4AE56}">
            <xm:f>IF('Start Data'!$B$3=Feiertage!$K$2,VLOOKUP(C12,Feiertage!$K$3:$K$21,1,0),0)</xm:f>
            <x14:dxf>
              <fill>
                <patternFill patternType="solid">
                  <fgColor theme="8" tint="0.79998168889431442"/>
                  <bgColor theme="8" tint="0.79998168889431442"/>
                </patternFill>
              </fill>
            </x14:dxf>
          </x14:cfRule>
          <x14:cfRule type="expression" priority="11" id="{90336EA1-3103-42FF-B990-75E2FA4A1556}">
            <xm:f>IF('Start Data'!$B$3=Feiertage!$J$2,VLOOKUP(C12,Feiertage!$J$3:$J$21,1,0),0)</xm:f>
            <x14:dxf>
              <fill>
                <patternFill patternType="solid">
                  <fgColor theme="8" tint="0.79998168889431442"/>
                  <bgColor theme="8" tint="0.79998168889431442"/>
                </patternFill>
              </fill>
            </x14:dxf>
          </x14:cfRule>
          <x14:cfRule type="expression" priority="12" id="{5228E8C0-26C5-48F0-895F-8E3B12EA311E}">
            <xm:f>IF('Start Data'!$B$3=Feiertage!$I$2,VLOOKUP(C12,Feiertage!$I$3:$I$21,1,0),0)</xm:f>
            <x14:dxf>
              <fill>
                <patternFill patternType="solid">
                  <fgColor theme="8" tint="0.79998168889431442"/>
                  <bgColor theme="8" tint="0.79998168889431442"/>
                </patternFill>
              </fill>
            </x14:dxf>
          </x14:cfRule>
          <x14:cfRule type="expression" priority="13" id="{8CBCF1DD-87B6-465E-A85D-19D51CAD9DE4}">
            <xm:f>IF('Start Data'!$B$3=Feiertage!$H$2,VLOOKUP(C12,Feiertage!$H$3:$H$21,1,0),0)</xm:f>
            <x14:dxf>
              <fill>
                <patternFill patternType="solid">
                  <fgColor theme="8" tint="0.79998168889431442"/>
                  <bgColor theme="8" tint="0.79998168889431442"/>
                </patternFill>
              </fill>
            </x14:dxf>
          </x14:cfRule>
          <x14:cfRule type="expression" priority="14" id="{F317DBB5-A3D1-4FC5-BCFD-E86C602BEE5C}">
            <xm:f>IF('Start Data'!$B$3=Feiertage!$G$2,VLOOKUP(C12,Feiertage!$G$3:$G$21,1,0),0)</xm:f>
            <x14:dxf>
              <fill>
                <patternFill patternType="solid">
                  <fgColor theme="8" tint="0.79998168889431442"/>
                  <bgColor theme="8" tint="0.79998168889431442"/>
                </patternFill>
              </fill>
            </x14:dxf>
          </x14:cfRule>
          <x14:cfRule type="expression" priority="15" id="{524B86FF-1D3B-4932-B4D6-4BE2C037BDCA}">
            <xm:f>IF('Start Data'!$B$3=Feiertage!$F$2,VLOOKUP(C12,Feiertage!$F$3:$F$21,1,0),0)</xm:f>
            <x14:dxf>
              <fill>
                <patternFill patternType="solid">
                  <fgColor theme="8" tint="0.79998168889431442"/>
                  <bgColor theme="8" tint="0.79998168889431442"/>
                </patternFill>
              </fill>
            </x14:dxf>
          </x14:cfRule>
          <x14:cfRule type="expression" priority="16" id="{9C683B8D-255D-4D66-8249-11E0CC43359E}">
            <xm:f>IF('Start Data'!$B$3=Feiertage!$E$2,VLOOKUP(C12,Feiertage!$E$3:$E$21,1,0),0)</xm:f>
            <x14:dxf>
              <fill>
                <patternFill patternType="solid">
                  <fgColor theme="8" tint="0.79998168889431442"/>
                  <bgColor theme="8" tint="0.79998168889431442"/>
                </patternFill>
              </fill>
            </x14:dxf>
          </x14:cfRule>
          <x14:cfRule type="expression" priority="17" id="{FAB5B52A-D34D-409F-8A98-C4B984DCDAD6}">
            <xm:f>IF('Start Data'!$B$3=Feiertage!$D$2,VLOOKUP(C12,Feiertage!$D$3:$D$21,1,0),0)</xm:f>
            <x14:dxf>
              <fill>
                <patternFill patternType="solid">
                  <fgColor theme="8" tint="0.79998168889431442"/>
                  <bgColor theme="8" tint="0.79998168889431442"/>
                </patternFill>
              </fill>
            </x14:dxf>
          </x14:cfRule>
          <x14:cfRule type="expression" priority="18" id="{B4949850-8BDC-41EE-B834-E3E758BEB328}">
            <xm:f>IF('Start Data'!$B$3=Feiertage!$B$2,VLOOKUP(C12,Feiertage!$B$3:$B$21,1,0),0)</xm:f>
            <x14:dxf>
              <fill>
                <patternFill patternType="solid">
                  <fgColor theme="8" tint="0.79998168889431442"/>
                  <bgColor theme="8" tint="0.79998168889431442"/>
                </patternFill>
              </fill>
            </x14:dxf>
          </x14:cfRule>
          <x14:cfRule type="expression" priority="19" id="{01DBD3D5-E64E-478C-B055-EDAA03BDC79A}">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62F19AB8-5E88-45F8-8509-EDA61E665612}">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15</vt:i4>
      </vt:variant>
    </vt:vector>
  </HeadingPairs>
  <TitlesOfParts>
    <vt:vector size="33" baseType="lpstr">
      <vt:lpstr>Instructions</vt:lpstr>
      <vt:lpstr>Start Data</vt:lpstr>
      <vt:lpstr>EXAMPLE</vt:lpstr>
      <vt:lpstr>January</vt:lpstr>
      <vt:lpstr>February</vt:lpstr>
      <vt:lpstr>March</vt:lpstr>
      <vt:lpstr>April</vt:lpstr>
      <vt:lpstr>May</vt:lpstr>
      <vt:lpstr>June</vt:lpstr>
      <vt:lpstr>July</vt:lpstr>
      <vt:lpstr>August</vt:lpstr>
      <vt:lpstr>September</vt:lpstr>
      <vt:lpstr>October</vt:lpstr>
      <vt:lpstr>November</vt:lpstr>
      <vt:lpstr>December</vt:lpstr>
      <vt:lpstr>SumDayperYear</vt:lpstr>
      <vt:lpstr>Feiertage</vt:lpstr>
      <vt:lpstr>Jahresübersicht</vt:lpstr>
      <vt:lpstr>April!Druckbereich</vt:lpstr>
      <vt:lpstr>August!Druckbereich</vt:lpstr>
      <vt:lpstr>December!Druckbereich</vt:lpstr>
      <vt:lpstr>EXAMPLE!Druckbereich</vt:lpstr>
      <vt:lpstr>February!Druckbereich</vt:lpstr>
      <vt:lpstr>January!Druckbereich</vt:lpstr>
      <vt:lpstr>July!Druckbereich</vt:lpstr>
      <vt:lpstr>June!Druckbereich</vt:lpstr>
      <vt:lpstr>March!Druckbereich</vt:lpstr>
      <vt:lpstr>May!Druckbereich</vt:lpstr>
      <vt:lpstr>November!Druckbereich</vt:lpstr>
      <vt:lpstr>October!Druckbereich</vt:lpstr>
      <vt:lpstr>September!Druckbereich</vt:lpstr>
      <vt:lpstr>SumDayperYear!Druckbereich</vt:lpstr>
      <vt:lpstr>Schleswig_Holstein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Scharfenberg, Dorothea</dc:creator>
  <cp:lastModifiedBy>Gottlieb, Andrea</cp:lastModifiedBy>
  <cp:revision>2</cp:revision>
  <cp:lastPrinted>2026-01-29T13:49:40Z</cp:lastPrinted>
  <dcterms:created xsi:type="dcterms:W3CDTF">2023-03-21T13:33:44Z</dcterms:created>
  <dcterms:modified xsi:type="dcterms:W3CDTF">2026-01-29T13:51:28Z</dcterms:modified>
</cp:coreProperties>
</file>