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harts/chart7.xml" ContentType="application/vnd.openxmlformats-officedocument.drawingml.chart+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harts/chart8.xml" ContentType="application/vnd.openxmlformats-officedocument.drawingml.chart+xml"/>
  <Override PartName="/xl/drawings/drawing1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filterPrivacy="1" defaultThemeVersion="124226"/>
  <bookViews>
    <workbookView xWindow="0" yWindow="0" windowWidth="20490" windowHeight="9915" tabRatio="913" activeTab="1"/>
  </bookViews>
  <sheets>
    <sheet name="Class_GC" sheetId="18" r:id="rId1"/>
    <sheet name="Overview" sheetId="8" r:id="rId2"/>
    <sheet name="soy seed production" sheetId="1" r:id="rId3"/>
    <sheet name="soy production" sheetId="12" r:id="rId4"/>
    <sheet name="oil crude" sheetId="2" r:id="rId5"/>
    <sheet name="protein-concentrate" sheetId="3" r:id="rId6"/>
    <sheet name="protein-isolate" sheetId="4" r:id="rId7"/>
    <sheet name="TOTAL_soy" sheetId="16" r:id="rId8"/>
    <sheet name="cattle for slaughtering" sheetId="5" r:id="rId9"/>
    <sheet name="beef co-product" sheetId="7" r:id="rId10"/>
    <sheet name="TOTAL_beef" sheetId="9" r:id="rId11"/>
    <sheet name="Estimate" sheetId="17" r:id="rId12"/>
    <sheet name="Plan1" sheetId="19" r:id="rId13"/>
  </sheets>
  <calcPr calcId="162913"/>
</workbook>
</file>

<file path=xl/calcChain.xml><?xml version="1.0" encoding="utf-8"?>
<calcChain xmlns="http://schemas.openxmlformats.org/spreadsheetml/2006/main">
  <c r="Q26" i="9" l="1"/>
  <c r="Q25" i="9"/>
  <c r="Q24" i="9"/>
  <c r="P27" i="9"/>
  <c r="O27" i="9"/>
  <c r="W84" i="16"/>
  <c r="W83" i="16"/>
  <c r="W82" i="16"/>
  <c r="V85" i="16"/>
  <c r="S85" i="16"/>
  <c r="V40" i="9"/>
  <c r="V41" i="9"/>
  <c r="V42" i="9"/>
  <c r="V43" i="9"/>
  <c r="V44" i="9"/>
  <c r="V45" i="9"/>
  <c r="V46" i="9"/>
  <c r="V47" i="9"/>
  <c r="V48" i="9"/>
  <c r="V49" i="9"/>
  <c r="V50" i="9"/>
  <c r="V51" i="9"/>
  <c r="V52" i="9"/>
  <c r="V53" i="9"/>
  <c r="V54" i="9"/>
  <c r="V55" i="9"/>
  <c r="V56" i="9"/>
  <c r="V39" i="9"/>
  <c r="T40" i="9"/>
  <c r="T41" i="9"/>
  <c r="T42" i="9"/>
  <c r="T43" i="9"/>
  <c r="T44" i="9"/>
  <c r="T45" i="9"/>
  <c r="T46" i="9"/>
  <c r="T47" i="9"/>
  <c r="T48" i="9"/>
  <c r="T49" i="9"/>
  <c r="T50" i="9"/>
  <c r="T51" i="9"/>
  <c r="T52" i="9"/>
  <c r="T53" i="9"/>
  <c r="T54" i="9"/>
  <c r="T55" i="9"/>
  <c r="T56" i="9"/>
  <c r="T39" i="9"/>
  <c r="J40" i="9"/>
  <c r="J41" i="9"/>
  <c r="J42" i="9"/>
  <c r="J43" i="9"/>
  <c r="J44" i="9"/>
  <c r="J45" i="9"/>
  <c r="J46" i="9"/>
  <c r="J47" i="9"/>
  <c r="J48" i="9"/>
  <c r="J49" i="9"/>
  <c r="J50" i="9"/>
  <c r="J51" i="9"/>
  <c r="J52" i="9"/>
  <c r="J53" i="9"/>
  <c r="J54" i="9"/>
  <c r="J55" i="9"/>
  <c r="J56" i="9"/>
  <c r="J39" i="9"/>
  <c r="H40" i="9"/>
  <c r="H41" i="9"/>
  <c r="H42" i="9"/>
  <c r="H43" i="9"/>
  <c r="H44" i="9"/>
  <c r="H45" i="9"/>
  <c r="H46" i="9"/>
  <c r="H47" i="9"/>
  <c r="H48" i="9"/>
  <c r="H49" i="9"/>
  <c r="H50" i="9"/>
  <c r="H51" i="9"/>
  <c r="H52" i="9"/>
  <c r="H53" i="9"/>
  <c r="H54" i="9"/>
  <c r="H55" i="9"/>
  <c r="H56" i="9"/>
  <c r="H39" i="9"/>
  <c r="X13" i="9"/>
  <c r="X14" i="9"/>
  <c r="X12" i="9"/>
  <c r="W13" i="9"/>
  <c r="W14" i="9"/>
  <c r="W12" i="9"/>
  <c r="T13" i="9"/>
  <c r="T14" i="9"/>
  <c r="T12" i="9"/>
  <c r="S13" i="9"/>
  <c r="S14" i="9"/>
  <c r="S12" i="9"/>
  <c r="J12" i="9"/>
  <c r="J13" i="9"/>
  <c r="J14" i="9"/>
  <c r="J15" i="9"/>
  <c r="J16" i="9"/>
  <c r="J17" i="9"/>
  <c r="J18" i="9"/>
  <c r="J19" i="9"/>
  <c r="J20" i="9"/>
  <c r="J21" i="9"/>
  <c r="J22" i="9"/>
  <c r="J23" i="9"/>
  <c r="J24" i="9"/>
  <c r="J25" i="9"/>
  <c r="J26" i="9"/>
  <c r="J27" i="9"/>
  <c r="J28" i="9"/>
  <c r="J29" i="9"/>
  <c r="J30" i="9"/>
  <c r="J31" i="9"/>
  <c r="J32" i="9"/>
  <c r="J11" i="9"/>
  <c r="H12" i="9"/>
  <c r="H13" i="9"/>
  <c r="H14" i="9"/>
  <c r="H15" i="9"/>
  <c r="H16" i="9"/>
  <c r="H17" i="9"/>
  <c r="H18" i="9"/>
  <c r="H19" i="9"/>
  <c r="H20" i="9"/>
  <c r="H21" i="9"/>
  <c r="H22" i="9"/>
  <c r="H23" i="9"/>
  <c r="H24" i="9"/>
  <c r="H25" i="9"/>
  <c r="H26" i="9"/>
  <c r="H27" i="9"/>
  <c r="H28" i="9"/>
  <c r="H29" i="9"/>
  <c r="H30" i="9"/>
  <c r="H31" i="9"/>
  <c r="H32" i="9"/>
  <c r="H11" i="9"/>
  <c r="B43" i="17"/>
  <c r="AB113" i="16"/>
  <c r="AB112" i="16"/>
  <c r="AB111" i="16"/>
  <c r="AB110" i="16"/>
  <c r="AB109" i="16"/>
  <c r="AB108" i="16"/>
  <c r="AB107" i="16"/>
  <c r="AB106" i="16"/>
  <c r="AB105" i="16"/>
  <c r="AB104" i="16"/>
  <c r="AB103" i="16"/>
  <c r="AB102" i="16"/>
  <c r="AB101" i="16"/>
  <c r="AB100" i="16"/>
  <c r="AB99" i="16"/>
  <c r="AB98" i="16"/>
  <c r="AB97" i="16"/>
  <c r="AB96" i="16"/>
  <c r="Z113" i="16"/>
  <c r="Z112" i="16"/>
  <c r="Z111" i="16"/>
  <c r="Z110" i="16"/>
  <c r="Z109" i="16"/>
  <c r="Z108" i="16"/>
  <c r="Z107" i="16"/>
  <c r="Z106" i="16"/>
  <c r="Z105" i="16"/>
  <c r="Z104" i="16"/>
  <c r="Z103" i="16"/>
  <c r="Z102" i="16"/>
  <c r="Z101" i="16"/>
  <c r="Z100" i="16"/>
  <c r="Z99" i="16"/>
  <c r="Z98" i="16"/>
  <c r="Z97" i="16"/>
  <c r="Z96" i="16"/>
  <c r="X113" i="16"/>
  <c r="X112" i="16"/>
  <c r="X111" i="16"/>
  <c r="X110" i="16"/>
  <c r="X109" i="16"/>
  <c r="X108" i="16"/>
  <c r="X107" i="16"/>
  <c r="X106" i="16"/>
  <c r="X105" i="16"/>
  <c r="X104" i="16"/>
  <c r="X103" i="16"/>
  <c r="X102" i="16"/>
  <c r="X101" i="16"/>
  <c r="X100" i="16"/>
  <c r="X99" i="16"/>
  <c r="X98" i="16"/>
  <c r="X97" i="16"/>
  <c r="X96" i="16"/>
  <c r="L113" i="16"/>
  <c r="L112" i="16"/>
  <c r="L111" i="16"/>
  <c r="L110" i="16"/>
  <c r="L109" i="16"/>
  <c r="L108" i="16"/>
  <c r="L107" i="16"/>
  <c r="L106" i="16"/>
  <c r="L105" i="16"/>
  <c r="L104" i="16"/>
  <c r="L103" i="16"/>
  <c r="L102" i="16"/>
  <c r="L101" i="16"/>
  <c r="L100" i="16"/>
  <c r="L99" i="16"/>
  <c r="L98" i="16"/>
  <c r="L97" i="16"/>
  <c r="L96" i="16"/>
  <c r="J113" i="16"/>
  <c r="J112" i="16"/>
  <c r="J111" i="16"/>
  <c r="J110" i="16"/>
  <c r="J109" i="16"/>
  <c r="J108" i="16"/>
  <c r="J107" i="16"/>
  <c r="J106" i="16"/>
  <c r="J105" i="16"/>
  <c r="J104" i="16"/>
  <c r="J103" i="16"/>
  <c r="J102" i="16"/>
  <c r="J101" i="16"/>
  <c r="J100" i="16"/>
  <c r="J99" i="16"/>
  <c r="J98" i="16"/>
  <c r="J97" i="16"/>
  <c r="J96" i="16"/>
  <c r="H113" i="16"/>
  <c r="H112" i="16"/>
  <c r="H111" i="16"/>
  <c r="H110" i="16"/>
  <c r="H109" i="16"/>
  <c r="H108" i="16"/>
  <c r="H107" i="16"/>
  <c r="H106" i="16"/>
  <c r="H105" i="16"/>
  <c r="H104" i="16"/>
  <c r="H103" i="16"/>
  <c r="H102" i="16"/>
  <c r="H101" i="16"/>
  <c r="H100" i="16"/>
  <c r="H99" i="16"/>
  <c r="H98" i="16"/>
  <c r="H97" i="16"/>
  <c r="H96" i="16"/>
  <c r="AF71" i="16"/>
  <c r="AE71" i="16"/>
  <c r="AB71" i="16"/>
  <c r="AA71" i="16"/>
  <c r="X71" i="16"/>
  <c r="W71" i="16"/>
  <c r="AF70" i="16"/>
  <c r="AE70" i="16"/>
  <c r="AB70" i="16"/>
  <c r="AA70" i="16"/>
  <c r="X70" i="16"/>
  <c r="W70" i="16"/>
  <c r="AF69" i="16"/>
  <c r="AE69" i="16"/>
  <c r="AB69" i="16"/>
  <c r="AA69" i="16"/>
  <c r="X69" i="16"/>
  <c r="W69" i="16"/>
  <c r="L69" i="16"/>
  <c r="L70" i="16"/>
  <c r="L71" i="16"/>
  <c r="L72" i="16"/>
  <c r="L73" i="16"/>
  <c r="L74" i="16"/>
  <c r="L75" i="16"/>
  <c r="L76" i="16"/>
  <c r="L77" i="16"/>
  <c r="L78" i="16"/>
  <c r="L79" i="16"/>
  <c r="L80" i="16"/>
  <c r="L81" i="16"/>
  <c r="L82" i="16"/>
  <c r="L83" i="16"/>
  <c r="L84" i="16"/>
  <c r="L85" i="16"/>
  <c r="L86" i="16"/>
  <c r="L87" i="16"/>
  <c r="L88" i="16"/>
  <c r="L89" i="16"/>
  <c r="L68" i="16"/>
  <c r="J69" i="16"/>
  <c r="J70" i="16"/>
  <c r="J71" i="16"/>
  <c r="J72" i="16"/>
  <c r="J73" i="16"/>
  <c r="J74" i="16"/>
  <c r="J75" i="16"/>
  <c r="J76" i="16"/>
  <c r="J77" i="16"/>
  <c r="J78" i="16"/>
  <c r="J79" i="16"/>
  <c r="J80" i="16"/>
  <c r="J81" i="16"/>
  <c r="J82" i="16"/>
  <c r="J83" i="16"/>
  <c r="J84" i="16"/>
  <c r="J85" i="16"/>
  <c r="J86" i="16"/>
  <c r="J87" i="16"/>
  <c r="J88" i="16"/>
  <c r="J89" i="16"/>
  <c r="J68" i="16"/>
  <c r="H89" i="16"/>
  <c r="H69" i="16"/>
  <c r="H70" i="16"/>
  <c r="H71" i="16"/>
  <c r="H72" i="16"/>
  <c r="H73" i="16"/>
  <c r="H74" i="16"/>
  <c r="H75" i="16"/>
  <c r="H76" i="16"/>
  <c r="H77" i="16"/>
  <c r="H78" i="16"/>
  <c r="H79" i="16"/>
  <c r="H80" i="16"/>
  <c r="H81" i="16"/>
  <c r="H82" i="16"/>
  <c r="H83" i="16"/>
  <c r="H84" i="16"/>
  <c r="H85" i="16"/>
  <c r="H86" i="16"/>
  <c r="H87" i="16"/>
  <c r="H88" i="16"/>
  <c r="H68" i="16"/>
  <c r="AB45" i="16"/>
  <c r="AB46" i="16"/>
  <c r="AB47" i="16"/>
  <c r="AB48" i="16"/>
  <c r="AB49" i="16"/>
  <c r="AB50" i="16"/>
  <c r="AB51" i="16"/>
  <c r="AB52" i="16"/>
  <c r="AB53" i="16"/>
  <c r="AB54" i="16"/>
  <c r="AB55" i="16"/>
  <c r="AB56" i="16"/>
  <c r="AB57" i="16"/>
  <c r="AB58" i="16"/>
  <c r="AB59" i="16"/>
  <c r="AB60" i="16"/>
  <c r="AB61" i="16"/>
  <c r="AB44" i="16"/>
  <c r="Z45" i="16"/>
  <c r="Z46" i="16"/>
  <c r="Z47" i="16"/>
  <c r="Z48" i="16"/>
  <c r="Z49" i="16"/>
  <c r="Z50" i="16"/>
  <c r="Z51" i="16"/>
  <c r="Z52" i="16"/>
  <c r="Z53" i="16"/>
  <c r="Z54" i="16"/>
  <c r="Z55" i="16"/>
  <c r="Z56" i="16"/>
  <c r="Z57" i="16"/>
  <c r="Z58" i="16"/>
  <c r="Z59" i="16"/>
  <c r="Z60" i="16"/>
  <c r="Z61" i="16"/>
  <c r="Z44" i="16"/>
  <c r="X45" i="16"/>
  <c r="X46" i="16"/>
  <c r="X47" i="16"/>
  <c r="X48" i="16"/>
  <c r="X49" i="16"/>
  <c r="X50" i="16"/>
  <c r="X51" i="16"/>
  <c r="X52" i="16"/>
  <c r="X53" i="16"/>
  <c r="X54" i="16"/>
  <c r="X55" i="16"/>
  <c r="X56" i="16"/>
  <c r="X57" i="16"/>
  <c r="X58" i="16"/>
  <c r="X59" i="16"/>
  <c r="X60" i="16"/>
  <c r="X61" i="16"/>
  <c r="X44" i="16"/>
  <c r="L45" i="16"/>
  <c r="L46" i="16"/>
  <c r="L47" i="16"/>
  <c r="L48" i="16"/>
  <c r="L49" i="16"/>
  <c r="L50" i="16"/>
  <c r="L51" i="16"/>
  <c r="L52" i="16"/>
  <c r="L53" i="16"/>
  <c r="L54" i="16"/>
  <c r="L55" i="16"/>
  <c r="L56" i="16"/>
  <c r="L57" i="16"/>
  <c r="L58" i="16"/>
  <c r="L59" i="16"/>
  <c r="L60" i="16"/>
  <c r="L61" i="16"/>
  <c r="L44" i="16"/>
  <c r="J45" i="16"/>
  <c r="J46" i="16"/>
  <c r="J47" i="16"/>
  <c r="J48" i="16"/>
  <c r="J49" i="16"/>
  <c r="J50" i="16"/>
  <c r="J51" i="16"/>
  <c r="J52" i="16"/>
  <c r="J53" i="16"/>
  <c r="J54" i="16"/>
  <c r="J55" i="16"/>
  <c r="J56" i="16"/>
  <c r="J57" i="16"/>
  <c r="J58" i="16"/>
  <c r="J59" i="16"/>
  <c r="J60" i="16"/>
  <c r="J61" i="16"/>
  <c r="J44" i="16"/>
  <c r="H45" i="16"/>
  <c r="H46" i="16"/>
  <c r="H47" i="16"/>
  <c r="H48" i="16"/>
  <c r="H49" i="16"/>
  <c r="H50" i="16"/>
  <c r="H51" i="16"/>
  <c r="H52" i="16"/>
  <c r="H53" i="16"/>
  <c r="H54" i="16"/>
  <c r="H55" i="16"/>
  <c r="H56" i="16"/>
  <c r="H57" i="16"/>
  <c r="H58" i="16"/>
  <c r="H59" i="16"/>
  <c r="H60" i="16"/>
  <c r="H61" i="16"/>
  <c r="H44" i="16"/>
  <c r="AF18" i="16"/>
  <c r="AF19" i="16"/>
  <c r="AF17" i="16"/>
  <c r="AE18" i="16"/>
  <c r="AE19" i="16"/>
  <c r="AE17" i="16"/>
  <c r="AB18" i="16"/>
  <c r="AB19" i="16"/>
  <c r="AB17" i="16"/>
  <c r="AA18" i="16"/>
  <c r="AA19" i="16"/>
  <c r="AA17" i="16"/>
  <c r="X18" i="16"/>
  <c r="X19" i="16"/>
  <c r="X17" i="16"/>
  <c r="W18" i="16"/>
  <c r="W19" i="16"/>
  <c r="W17" i="16"/>
  <c r="L17" i="16"/>
  <c r="L18" i="16"/>
  <c r="L19" i="16"/>
  <c r="L20" i="16"/>
  <c r="L21" i="16"/>
  <c r="L22" i="16"/>
  <c r="L23" i="16"/>
  <c r="L24" i="16"/>
  <c r="L25" i="16"/>
  <c r="L26" i="16"/>
  <c r="L27" i="16"/>
  <c r="L28" i="16"/>
  <c r="L29" i="16"/>
  <c r="L30" i="16"/>
  <c r="L31" i="16"/>
  <c r="L32" i="16"/>
  <c r="L33" i="16"/>
  <c r="L34" i="16"/>
  <c r="L35" i="16"/>
  <c r="L36" i="16"/>
  <c r="L37" i="16"/>
  <c r="L16" i="16"/>
  <c r="J17" i="16"/>
  <c r="J18" i="16"/>
  <c r="J19" i="16"/>
  <c r="J20" i="16"/>
  <c r="J21" i="16"/>
  <c r="J22" i="16"/>
  <c r="J23" i="16"/>
  <c r="J24" i="16"/>
  <c r="J25" i="16"/>
  <c r="J26" i="16"/>
  <c r="J27" i="16"/>
  <c r="J28" i="16"/>
  <c r="J29" i="16"/>
  <c r="J30" i="16"/>
  <c r="J31" i="16"/>
  <c r="J32" i="16"/>
  <c r="J33" i="16"/>
  <c r="J34" i="16"/>
  <c r="J35" i="16"/>
  <c r="J36" i="16"/>
  <c r="J37" i="16"/>
  <c r="J16" i="16"/>
  <c r="O16" i="16" s="1"/>
  <c r="H17" i="16"/>
  <c r="H18" i="16"/>
  <c r="H19" i="16"/>
  <c r="H20" i="16"/>
  <c r="H21" i="16"/>
  <c r="H22" i="16"/>
  <c r="H23" i="16"/>
  <c r="H24" i="16"/>
  <c r="H25" i="16"/>
  <c r="H26" i="16"/>
  <c r="H27" i="16"/>
  <c r="H28" i="16"/>
  <c r="H29" i="16"/>
  <c r="H30" i="16"/>
  <c r="H31" i="16"/>
  <c r="H32" i="16"/>
  <c r="H33" i="16"/>
  <c r="H34" i="16"/>
  <c r="H35" i="16"/>
  <c r="H36" i="16"/>
  <c r="H37" i="16"/>
  <c r="H16" i="16"/>
  <c r="B21" i="17"/>
  <c r="B22" i="17" s="1"/>
  <c r="A15" i="17"/>
  <c r="K60" i="7"/>
  <c r="L57" i="7" s="1"/>
  <c r="J69" i="5"/>
  <c r="K66" i="5" s="1"/>
  <c r="K59" i="4"/>
  <c r="L56" i="4" s="1"/>
  <c r="L61" i="3"/>
  <c r="K62" i="3"/>
  <c r="L60" i="3" s="1"/>
  <c r="L81" i="2"/>
  <c r="L82" i="2"/>
  <c r="L80" i="2"/>
  <c r="L78" i="12"/>
  <c r="L79" i="12"/>
  <c r="L77" i="12"/>
  <c r="K78" i="1"/>
  <c r="L75" i="1" s="1"/>
  <c r="C80" i="7"/>
  <c r="D77" i="7" s="1"/>
  <c r="AK71" i="16" l="1"/>
  <c r="O98" i="16"/>
  <c r="O102" i="16"/>
  <c r="O106" i="16"/>
  <c r="O110" i="16"/>
  <c r="AE96" i="16"/>
  <c r="AE100" i="16"/>
  <c r="AE104" i="16"/>
  <c r="AE108" i="16"/>
  <c r="AE112" i="16"/>
  <c r="K32" i="9"/>
  <c r="L32" i="9" s="1"/>
  <c r="K28" i="9"/>
  <c r="L28" i="9" s="1"/>
  <c r="K24" i="9"/>
  <c r="L24" i="9" s="1"/>
  <c r="K20" i="9"/>
  <c r="L20" i="9" s="1"/>
  <c r="K16" i="9"/>
  <c r="L16" i="9" s="1"/>
  <c r="K12" i="9"/>
  <c r="L12" i="9" s="1"/>
  <c r="Y14" i="9"/>
  <c r="Z13" i="9"/>
  <c r="K56" i="9"/>
  <c r="K52" i="9"/>
  <c r="K48" i="9"/>
  <c r="K44" i="9"/>
  <c r="K40" i="9"/>
  <c r="W56" i="9"/>
  <c r="W52" i="9"/>
  <c r="W48" i="9"/>
  <c r="W44" i="9"/>
  <c r="W40" i="9"/>
  <c r="L58" i="7"/>
  <c r="L59" i="3"/>
  <c r="L58" i="4"/>
  <c r="K68" i="5"/>
  <c r="L59" i="7"/>
  <c r="P16" i="16"/>
  <c r="O34" i="16"/>
  <c r="P34" i="16" s="1"/>
  <c r="O30" i="16"/>
  <c r="P30" i="16" s="1"/>
  <c r="O26" i="16"/>
  <c r="P26" i="16" s="1"/>
  <c r="O22" i="16"/>
  <c r="P22" i="16" s="1"/>
  <c r="O18" i="16"/>
  <c r="P18" i="16" s="1"/>
  <c r="O36" i="16"/>
  <c r="P36" i="16" s="1"/>
  <c r="O32" i="16"/>
  <c r="P32" i="16" s="1"/>
  <c r="O28" i="16"/>
  <c r="P28" i="16" s="1"/>
  <c r="O24" i="16"/>
  <c r="P24" i="16" s="1"/>
  <c r="O20" i="16"/>
  <c r="P20" i="16" s="1"/>
  <c r="AK18" i="16"/>
  <c r="AK17" i="16"/>
  <c r="AL19" i="16"/>
  <c r="O44" i="16"/>
  <c r="O58" i="16"/>
  <c r="O54" i="16"/>
  <c r="O50" i="16"/>
  <c r="O46" i="16"/>
  <c r="O60" i="16"/>
  <c r="O56" i="16"/>
  <c r="O52" i="16"/>
  <c r="O48" i="16"/>
  <c r="AE60" i="16"/>
  <c r="AE56" i="16"/>
  <c r="AE52" i="16"/>
  <c r="AE48" i="16"/>
  <c r="O68" i="16"/>
  <c r="P68" i="16" s="1"/>
  <c r="O77" i="16"/>
  <c r="P77" i="16" s="1"/>
  <c r="O73" i="16"/>
  <c r="P73" i="16" s="1"/>
  <c r="O69" i="16"/>
  <c r="P69" i="16" s="1"/>
  <c r="L57" i="4"/>
  <c r="K67" i="5"/>
  <c r="O59" i="16"/>
  <c r="O55" i="16"/>
  <c r="O51" i="16"/>
  <c r="O47" i="16"/>
  <c r="O61" i="16"/>
  <c r="O57" i="16"/>
  <c r="O53" i="16"/>
  <c r="O49" i="16"/>
  <c r="O45" i="16"/>
  <c r="O86" i="16"/>
  <c r="P86" i="16" s="1"/>
  <c r="O82" i="16"/>
  <c r="P82" i="16" s="1"/>
  <c r="O78" i="16"/>
  <c r="P78" i="16" s="1"/>
  <c r="O74" i="16"/>
  <c r="P74" i="16" s="1"/>
  <c r="O70" i="16"/>
  <c r="P70" i="16" s="1"/>
  <c r="O89" i="16"/>
  <c r="P89" i="16" s="1"/>
  <c r="AL69" i="16"/>
  <c r="AL71" i="16"/>
  <c r="O99" i="16"/>
  <c r="O103" i="16"/>
  <c r="O107" i="16"/>
  <c r="O111" i="16"/>
  <c r="AE97" i="16"/>
  <c r="AE101" i="16"/>
  <c r="AE105" i="16"/>
  <c r="AE109" i="16"/>
  <c r="AE113" i="16"/>
  <c r="K31" i="9"/>
  <c r="L31" i="9" s="1"/>
  <c r="K27" i="9"/>
  <c r="L27" i="9" s="1"/>
  <c r="K23" i="9"/>
  <c r="L23" i="9" s="1"/>
  <c r="K19" i="9"/>
  <c r="L19" i="9" s="1"/>
  <c r="K15" i="9"/>
  <c r="L15" i="9" s="1"/>
  <c r="Y13" i="9"/>
  <c r="K55" i="9"/>
  <c r="K51" i="9"/>
  <c r="K47" i="9"/>
  <c r="K43" i="9"/>
  <c r="W55" i="9"/>
  <c r="W51" i="9"/>
  <c r="W47" i="9"/>
  <c r="W43" i="9"/>
  <c r="AE59" i="16"/>
  <c r="AE55" i="16"/>
  <c r="AE51" i="16"/>
  <c r="AE47" i="16"/>
  <c r="AE61" i="16"/>
  <c r="AE57" i="16"/>
  <c r="AE53" i="16"/>
  <c r="AE49" i="16"/>
  <c r="AE45" i="16"/>
  <c r="O88" i="16"/>
  <c r="P88" i="16" s="1"/>
  <c r="O84" i="16"/>
  <c r="P84" i="16" s="1"/>
  <c r="O80" i="16"/>
  <c r="P80" i="16" s="1"/>
  <c r="O76" i="16"/>
  <c r="P76" i="16" s="1"/>
  <c r="O72" i="16"/>
  <c r="P72" i="16" s="1"/>
  <c r="AK69" i="16"/>
  <c r="AK70" i="16"/>
  <c r="O96" i="16"/>
  <c r="O100" i="16"/>
  <c r="O104" i="16"/>
  <c r="O108" i="16"/>
  <c r="O112" i="16"/>
  <c r="AE98" i="16"/>
  <c r="AE102" i="16"/>
  <c r="AE106" i="16"/>
  <c r="AE110" i="16"/>
  <c r="K30" i="9"/>
  <c r="L30" i="9" s="1"/>
  <c r="K26" i="9"/>
  <c r="L26" i="9" s="1"/>
  <c r="K22" i="9"/>
  <c r="L22" i="9" s="1"/>
  <c r="K18" i="9"/>
  <c r="L18" i="9" s="1"/>
  <c r="K14" i="9"/>
  <c r="L14" i="9" s="1"/>
  <c r="Z12" i="9"/>
  <c r="K54" i="9"/>
  <c r="K50" i="9"/>
  <c r="K46" i="9"/>
  <c r="K42" i="9"/>
  <c r="W54" i="9"/>
  <c r="W50" i="9"/>
  <c r="W46" i="9"/>
  <c r="W42" i="9"/>
  <c r="O85" i="16"/>
  <c r="P85" i="16" s="1"/>
  <c r="O81" i="16"/>
  <c r="P81" i="16" s="1"/>
  <c r="O35" i="16"/>
  <c r="P35" i="16" s="1"/>
  <c r="O31" i="16"/>
  <c r="P31" i="16" s="1"/>
  <c r="O27" i="16"/>
  <c r="P27" i="16" s="1"/>
  <c r="O23" i="16"/>
  <c r="P23" i="16" s="1"/>
  <c r="O19" i="16"/>
  <c r="P19" i="16" s="1"/>
  <c r="AK19" i="16"/>
  <c r="AL18" i="16"/>
  <c r="AL17" i="16"/>
  <c r="AE44" i="16"/>
  <c r="AE58" i="16"/>
  <c r="AE54" i="16"/>
  <c r="AE50" i="16"/>
  <c r="AE46" i="16"/>
  <c r="O87" i="16"/>
  <c r="P87" i="16" s="1"/>
  <c r="O83" i="16"/>
  <c r="P83" i="16" s="1"/>
  <c r="O79" i="16"/>
  <c r="P79" i="16" s="1"/>
  <c r="O75" i="16"/>
  <c r="P75" i="16" s="1"/>
  <c r="O71" i="16"/>
  <c r="P71" i="16" s="1"/>
  <c r="AL70" i="16"/>
  <c r="O97" i="16"/>
  <c r="O101" i="16"/>
  <c r="O105" i="16"/>
  <c r="O109" i="16"/>
  <c r="O113" i="16"/>
  <c r="AE99" i="16"/>
  <c r="AE103" i="16"/>
  <c r="AE107" i="16"/>
  <c r="AE111" i="16"/>
  <c r="K11" i="9"/>
  <c r="L11" i="9" s="1"/>
  <c r="K29" i="9"/>
  <c r="L29" i="9" s="1"/>
  <c r="K25" i="9"/>
  <c r="L25" i="9" s="1"/>
  <c r="K21" i="9"/>
  <c r="L21" i="9" s="1"/>
  <c r="K17" i="9"/>
  <c r="L17" i="9" s="1"/>
  <c r="K13" i="9"/>
  <c r="L13" i="9" s="1"/>
  <c r="Y12" i="9"/>
  <c r="Z14" i="9"/>
  <c r="K39" i="9"/>
  <c r="K53" i="9"/>
  <c r="K49" i="9"/>
  <c r="K45" i="9"/>
  <c r="K41" i="9"/>
  <c r="W39" i="9"/>
  <c r="W53" i="9"/>
  <c r="W49" i="9"/>
  <c r="W45" i="9"/>
  <c r="W41" i="9"/>
  <c r="L77" i="1"/>
  <c r="B23" i="17"/>
  <c r="B24" i="17" s="1"/>
  <c r="L76" i="1"/>
  <c r="O37" i="16"/>
  <c r="P37" i="16" s="1"/>
  <c r="O33" i="16"/>
  <c r="P33" i="16" s="1"/>
  <c r="O29" i="16"/>
  <c r="P29" i="16" s="1"/>
  <c r="O25" i="16"/>
  <c r="P25" i="16" s="1"/>
  <c r="O21" i="16"/>
  <c r="P21" i="16" s="1"/>
  <c r="O17" i="16"/>
  <c r="P17" i="16" s="1"/>
  <c r="D78" i="7"/>
  <c r="D79" i="7"/>
</calcChain>
</file>

<file path=xl/sharedStrings.xml><?xml version="1.0" encoding="utf-8"?>
<sst xmlns="http://schemas.openxmlformats.org/spreadsheetml/2006/main" count="1679" uniqueCount="149">
  <si>
    <t>This process describes: Soybean protein-concentrate production. 
The regional reference of the source is: South America. 
The year of reference is: 2017
The data quality of this process is: (GeR:3 TeR:2 TiR:1 P:2 Total:2.0).
Description: Van Veghel, Amber (2017): "The environmental impact of green proteins and their role in a healthy diet"</t>
  </si>
  <si>
    <t>This process describes: Beef slaughtering (PEF compliant). 
The regional reference of the source is: RER. 
The year of reference is: 2015
The data quality of this process is: (GeR:2 TeR:3 TiR:2 P:2 Total:2.2).
Description: AFP2.0: based on Luske, B., &amp; Blonk, H. (2009). Milieueffecten van dierlijke bijproducten (pp. 1–79). Gouda: Blonk Milieu Advies, Gouda.
Cattle Model Working Group, 2015. PEF pilots. Baseline approaches for the cross-cutting issues of the cattle related product environmental footprint pilots in the context of the pilot phase 2013-2016.</t>
  </si>
  <si>
    <t>beef co-product, food grade fat (PEF compliant), at slaughterhouse</t>
  </si>
  <si>
    <t>Human health</t>
  </si>
  <si>
    <t>Ecosystems</t>
  </si>
  <si>
    <t>Resources</t>
  </si>
  <si>
    <t>Category</t>
  </si>
  <si>
    <t>Unit</t>
  </si>
  <si>
    <t>Value</t>
  </si>
  <si>
    <t>in mPt</t>
  </si>
  <si>
    <t>in %</t>
  </si>
  <si>
    <t>TOTAL</t>
  </si>
  <si>
    <t>Fossil resource scarcity</t>
  </si>
  <si>
    <t>Mineral resource scarcity</t>
  </si>
  <si>
    <t>Global warming, Human health</t>
  </si>
  <si>
    <t>Human non-carcinogenic toxicity</t>
  </si>
  <si>
    <t>Fine particulate matter formation</t>
  </si>
  <si>
    <t>Land use</t>
  </si>
  <si>
    <t>Global warming,Terrestrial ecosystems</t>
  </si>
  <si>
    <t>Stratospheric ozone depletion</t>
  </si>
  <si>
    <t>Human carcinogenic toxicity</t>
  </si>
  <si>
    <t>Ozone formation, Human health</t>
  </si>
  <si>
    <t>Water consumption, Human health</t>
  </si>
  <si>
    <t>Terrestrial acidification</t>
  </si>
  <si>
    <t>Freshwater eutrophication</t>
  </si>
  <si>
    <t>Ozone formation, Terrestrial ecosystems</t>
  </si>
  <si>
    <t>Terrestrial ecotoxicity</t>
  </si>
  <si>
    <r>
      <t>Fre</t>
    </r>
    <r>
      <rPr>
        <sz val="11"/>
        <color theme="1"/>
        <rFont val="Calibri"/>
        <family val="2"/>
        <scheme val="minor"/>
      </rPr>
      <t>sh water ecotoxicity</t>
    </r>
  </si>
  <si>
    <t>Ionizing radiation</t>
  </si>
  <si>
    <t>Water consumption, Terrestrial ecosystems</t>
  </si>
  <si>
    <t>Marine ecotoxicity</t>
  </si>
  <si>
    <t>Marine eutrophication</t>
  </si>
  <si>
    <t>Global warmin, Freshwater ecosystems</t>
  </si>
  <si>
    <t>Water consumption, Aquatic ecosystems</t>
  </si>
  <si>
    <t>Impact category</t>
  </si>
  <si>
    <t>USD 2013</t>
  </si>
  <si>
    <t>DALY</t>
  </si>
  <si>
    <t>species.yr</t>
  </si>
  <si>
    <t>Freshwater ecotoxicity</t>
  </si>
  <si>
    <t>Global warming, Freshwater ecosystems</t>
  </si>
  <si>
    <t>Water consumption, Terrestrial ecosystem</t>
  </si>
  <si>
    <t>Global warming, Terrestrial ecosystems</t>
  </si>
  <si>
    <t>Ozone formation, Terrestrial health</t>
  </si>
  <si>
    <t>CATEGORIES</t>
  </si>
  <si>
    <r>
      <t xml:space="preserve">This dataset represents the intensive </t>
    </r>
    <r>
      <rPr>
        <b/>
        <sz val="11"/>
        <color theme="1"/>
        <rFont val="Calibri"/>
        <family val="2"/>
        <scheme val="minor"/>
      </rPr>
      <t>production of 1 kg of live weight of beef cattle, in Brazil</t>
    </r>
    <r>
      <rPr>
        <sz val="11"/>
        <color theme="1"/>
        <rFont val="Calibri"/>
        <family val="2"/>
        <scheme val="minor"/>
      </rPr>
      <t>, on planted pasture and feedlot, at farm, for slaughtering. Discarded cattle (bulls and culled cows) are considered part of the product. Culled cows are replaced by some of the weaned heifers, all other weaned heifers are sold for fattening by other systems, and are considered by product. The dataset include operations for pasture maintenance and replanting. Fences are the only infrastructure included. Grass seeds are not included (less then 3% of product mass). The production of young bulls for reproduction is not included for the same reason, but their emissions in the farm and their live weight as product are considered. Direct field emissions are included, with important regionalizations added. Farm manure as an organic fertiliser is only accounted for in terms of direct field emissions.
Production volume: 627424768 kg
Included activities start: This activity starts at the replanting of pasture.
Included activities end: This activity ends with the provision of fat steers, culled cows and bulls at farm gate, ready to be sent to slaughterhouses as live weight.
Energy values: Undefined
Geography: The inventory is modelled for Brazil
Technology level: Current
Technology: Cattle is kept on regularly fertilized pastures. Mineral salt is served to all cattle in troughs on the field. Besides pasture and mineral salt, proteic supplement (maize, soybean meal, urea and salt) is served to weaned calves during the first dry season.  Fat steers are kept for the last 110 days on feedlot and sold for slaughter under 24 months. The dataset does not include pharmaceuticals, although typical production systems use them. Use of hormones for cattle raising is forbidden in Brazil.
Start date: 01/01/2006
End date: 31/12/2021</t>
    </r>
  </si>
  <si>
    <t>ENDPOINT H</t>
  </si>
  <si>
    <t>MIDPOINT H</t>
  </si>
  <si>
    <t>USD2013</t>
  </si>
  <si>
    <t>Normalization</t>
  </si>
  <si>
    <t>Global warming</t>
  </si>
  <si>
    <t>kg CO2 eq</t>
  </si>
  <si>
    <t>Kg CFC11 eq</t>
  </si>
  <si>
    <t>kBqCo-60 eq</t>
  </si>
  <si>
    <t>kg Nox eq</t>
  </si>
  <si>
    <t>kg PM2.5 eq</t>
  </si>
  <si>
    <t>kg SO2 eq</t>
  </si>
  <si>
    <t>kg P eq</t>
  </si>
  <si>
    <t>kg N eq</t>
  </si>
  <si>
    <t>kg 1,4-DCB</t>
  </si>
  <si>
    <t>m2a crop eq</t>
  </si>
  <si>
    <t>Kg Cu eq</t>
  </si>
  <si>
    <t>kg oil eq</t>
  </si>
  <si>
    <t>Water consumption</t>
  </si>
  <si>
    <t>m3</t>
  </si>
  <si>
    <t>Step 1</t>
  </si>
  <si>
    <t>Step 2</t>
  </si>
  <si>
    <t>Step 3</t>
  </si>
  <si>
    <t>Step 1: cattle for slaughtering</t>
  </si>
  <si>
    <t>Step 3: beef co-product</t>
  </si>
  <si>
    <t>Total</t>
  </si>
  <si>
    <t>%</t>
  </si>
  <si>
    <t>USD</t>
  </si>
  <si>
    <t>SOMATÓRIA</t>
  </si>
  <si>
    <t>AMOUNT = 1 kg</t>
  </si>
  <si>
    <r>
      <t xml:space="preserve">This process describes the cultivation process of Soybeans in Brazil. </t>
    </r>
    <r>
      <rPr>
        <b/>
        <sz val="11"/>
        <color theme="1"/>
        <rFont val="Calibri"/>
        <family val="2"/>
        <scheme val="minor"/>
      </rPr>
      <t>Considered activities include: start material and its production, fertilizer, lime and pesticide application rates and their production, capital goods depreciation, energy use for field management and irrigation. The elementary flows include field emissions to the air, water and soil, direct land use change emissions and emissions due to pesticide use and heavy metal emissions.</t>
    </r>
    <r>
      <rPr>
        <sz val="11"/>
        <color theme="1"/>
        <rFont val="Calibri"/>
        <family val="2"/>
        <scheme val="minor"/>
      </rPr>
      <t xml:space="preserve">
Crop yields are derived from FAO statistics using a 5 year average (2012-2016). Possible co-production is in line with Agri-footprint methodology. Synthetic fertilizer use is: 8.23 kg N, 82.90 kg P205 and 81.05 kg K2O equivalents, based on NPK model. Specific fertilizer amount are quantified based on total NPK and relative amounts of fertilizer consumed by type for the region Brazil (IFA, 2019). 
For arable cultivations, animal manure is applied for soil maintenance based on the methdology described in appendix 4 of Vellinga et al (2013). Nutritional input from manure for this type of cultivation is: 10.10 kg N and 5.98 kg P2O5 equivalents, based on data from FAOSTAT (2012-2016). Seven heavy metal emissions due to synthetic fertilizer, manure and lime use have been calculated based on adapted methodology described from Nemecek &amp; Schnetzer (2012). It is taken in account the heavy metal balance as a function of deposition, use of fertilizer and crop uptake using literature concerning heavy metal contents of manure (Amlinger et al. 2004) and fertilizers and lime (Mels, Bisschop &amp; Swart, 2008) and crop uptake (Delahaye et al. 2003). 
Total water use is based on the 'blue water footprint' of Soybeans in Brazil, which is 0.83 m3/ton (Mekonnen &amp; Hoekstra, 2010). It was chosen not to include 'green water footprint' of 2181.47 m3/ton or total rain water of 6267.15 m3/ha to the dataset. 
 Energy use for arable and orchard cultivations were calculated based on 'Energy model for crop cultivation', which include energy requirements for nine different agricultural activities. Various inputs are used for the energy model including yield, irrigation water use and different type of tillage techniques applied around the world. For horticultural cultivations the amount of energy is based on 'Energy model for horticulture' which includes climate conditions to estimate heat and electricity demand for cultivation. 
Total pesticide use is based on 'Pesticide model' which determines the amount of insecticide, fungicide and herbicide specific for crop country combination. Pesticide emissions are based on the most common active ingredients for the region GLO.</t>
    </r>
  </si>
  <si>
    <t xml:space="preserve">This dataset represents the production of 1 kg of soybeans (fresh matter).
The yield is 3120 kg/ha at a moisture content at storage of 13%.
This activity represents the weighted average of soybean production systems: 50.4% of monoculture plus 49.6% of cropping systems (e.g. crop rotation with other grain in the agricultural cycle, mainly winter maize). Therefore, land occupation and liming are related to the weighted averages of time occupation of both soybean production systems.
The total amount of mineral fertilizers (N-P-K) and pesticides applied  (active ingredients) are 7 kg N/ha; 70 kg P2O5/ha; 63 kg K2O/ha and 5.49 kg/ha, respectively.
Production volume: 27850954752 kg
Included activities start: This activity starts after the harvest of the previous crop.
Included activities end: The dataset includes the inputs of seeds, mineral fertilisers and pesticides. It is assumed that no organic fertilisers are applied.
The dataset includes all machine operations and corresponding machine infrastructure and sheds. Operations are: limestone and gypsum application, application of plant protection product, planting with starter fertiliser, fertilising, combine harvesting and drying of grains.
The dataset also includes the transportation of products inside the farm: water and fertilisers from sheds to field and grain from harvester to truck.
Furthermore, direct field emissions and land use change emissions are included, with important regionalizations added.
The dataset doesn't include: seed treatment (electrical operation for inoculatin seeds) and bacterial seed inoculant (Rhyzobium sp. for nitrogen fixation from air), cleaning and storage of harvested grains.
The activity ends after harvest at the farm gate.
Energy values: Undefined
Geography: The inventory is modelled for Brazil, Mato Grosso
Technology level: Current
Technology: Cultivation of soybeans.
Start date: 01/01/2012
End date: 31/12/2021
</t>
  </si>
  <si>
    <t>soybean {BR-MT} |soybean production |Cut-off, U</t>
  </si>
  <si>
    <t>soybean oil, crude {BR} | soybean meal and crude oil production | Cut-off, U</t>
  </si>
  <si>
    <t>soybean protein-concentrate, at processing/BR Mass</t>
  </si>
  <si>
    <t xml:space="preserve">This process describes: Soybean protein-isolate production. 
The regional reference of the source is: 0. 
The year of reference is: 2017
The data quality of this process is: (GeR:3 TeR:2 TiR:1 P:2 Total:2.0).
Description: Van Veghel, Amber (2017): "The environmental impact of green proteins and their role in a healthy diet"
</t>
  </si>
  <si>
    <t>soybean protein-isolate, at processing/US Mass</t>
  </si>
  <si>
    <t>cattle for slaughtering, live weight {BR} | beef cattle production on pasture and feedlot | Cut-off, U</t>
  </si>
  <si>
    <t>soybean, start material, at seed production/BR Mass</t>
  </si>
  <si>
    <t>Step 1: soy seed production</t>
  </si>
  <si>
    <t>Step 4</t>
  </si>
  <si>
    <t>Norm</t>
  </si>
  <si>
    <t>Step 2: soy production</t>
  </si>
  <si>
    <t>Step 3: oil crude</t>
  </si>
  <si>
    <t>CASE 1 - concentrate</t>
  </si>
  <si>
    <t>CASE 2 - isolate</t>
  </si>
  <si>
    <t>Step 4: concentrate-protein</t>
  </si>
  <si>
    <t>Step 4: isolate-protein</t>
  </si>
  <si>
    <r>
      <t xml:space="preserve">ENDPOINT H - </t>
    </r>
    <r>
      <rPr>
        <b/>
        <sz val="11"/>
        <color rgb="FFFF0000"/>
        <rFont val="Calibri"/>
        <family val="2"/>
        <scheme val="minor"/>
      </rPr>
      <t>CASE 1</t>
    </r>
  </si>
  <si>
    <r>
      <t xml:space="preserve">MIDPOINT H - </t>
    </r>
    <r>
      <rPr>
        <b/>
        <sz val="11"/>
        <color rgb="FFFF0000"/>
        <rFont val="Calibri"/>
        <family val="2"/>
        <scheme val="minor"/>
      </rPr>
      <t>CASE 1</t>
    </r>
  </si>
  <si>
    <r>
      <t xml:space="preserve">ENDPOINT H - </t>
    </r>
    <r>
      <rPr>
        <b/>
        <sz val="11"/>
        <color rgb="FFFF0000"/>
        <rFont val="Calibri"/>
        <family val="2"/>
        <scheme val="minor"/>
      </rPr>
      <t>CASE 2</t>
    </r>
  </si>
  <si>
    <r>
      <t xml:space="preserve">MIDPOINT H - </t>
    </r>
    <r>
      <rPr>
        <b/>
        <sz val="11"/>
        <color rgb="FFFF0000"/>
        <rFont val="Calibri"/>
        <family val="2"/>
        <scheme val="minor"/>
      </rPr>
      <t>CASE 2</t>
    </r>
  </si>
  <si>
    <t>(kg/ha)</t>
  </si>
  <si>
    <t>Densidade de plantas na cultura da soja (EMBRAPA, 2015)</t>
  </si>
  <si>
    <t>https://www.embrapa.br/en/busca-de-publicacoes/-/publicacao/1028747/densidade-de-plantas-na-cultura-da-soja</t>
  </si>
  <si>
    <t>Fig. 9 page 18: 150 mil seeds/ha produce 3.580 kg/ha.</t>
  </si>
  <si>
    <t>seed</t>
  </si>
  <si>
    <t>https://www.noticiasagricolas.com.br/videos/entrevistas/132754-entrevista-confira-a-entrevista-com-rogerio-de-sa-borges---analista-de-produtos-e-mercado-da-embrapa.html#.Yin5a3rMLIU</t>
  </si>
  <si>
    <t>100 seeds = 17,5 g</t>
  </si>
  <si>
    <t>Seed variety: BR359 (GM)</t>
  </si>
  <si>
    <t>Yield =</t>
  </si>
  <si>
    <t xml:space="preserve">Production = </t>
  </si>
  <si>
    <t>1 kg soybean</t>
  </si>
  <si>
    <t>1 kg protein</t>
  </si>
  <si>
    <t>defatted meal (kg)</t>
  </si>
  <si>
    <t>protein (kg)</t>
  </si>
  <si>
    <t>soybean (kg)</t>
  </si>
  <si>
    <t>seed (un)</t>
  </si>
  <si>
    <t>seed (kg)</t>
  </si>
  <si>
    <t>SOYBEAN</t>
  </si>
  <si>
    <r>
      <t xml:space="preserve">This dataset represents the operation of a mill with regards the processing of </t>
    </r>
    <r>
      <rPr>
        <b/>
        <sz val="11"/>
        <color theme="1"/>
        <rFont val="Calibri"/>
        <family val="2"/>
        <scheme val="minor"/>
      </rPr>
      <t>1 kg of soybeans</t>
    </r>
    <r>
      <rPr>
        <sz val="11"/>
        <color theme="1"/>
        <rFont val="Calibri"/>
        <family val="2"/>
        <scheme val="minor"/>
      </rPr>
      <t xml:space="preserve">. The products and respective uses are indicated as follows: 1) crude oil: further refined to become edible or used as it is to produce biodiesel; 2) meal and hulls that are consumed as animal feed. Lecithin that is used as an emulsifier in the food industry is also reported as a third product in one literature, but its was disregarded as its amount represents less than 1% of total outputs and no economic market value for it was found.
 Although no primary data was obtained from producers, secondary data used in this dataset represents the general industrial process of most Brazilian mills (oil obtained via combination of mechanical and solvent extraction). Different sources vary mainly in terms of electricity consumption and type of energy feedstock used to supply the boiler.  Data used in this dataset represents the average of 3 sources (indicated in the Bibliography); the exception applies to data gaps, in which case information from the existing ecoinvent dataset were adopted.
Production volume: 8833183744 kg
Included activities start: This activity starts after the receive of soybean from the field. Following operational processes go from pre-cracking of soybeans through crude oil production.
Included activities end: System boundary is at the oil mill (gate-to-gate). No further treatment of crude to refined oil is included.
Energy values: Undefined
Geography: The inventory is modelled for Brazil
Technology level: Current
Technology: Typical oil mill designed for soybean oil production by means of exclusively solvent extraction (includes pre-cracking of soybeans, dehulling, oil extraction and meal processing ). No previous mechanical extraction is included.
Start date: 01/01/2015
End date: 31/12/2021
</t>
    </r>
  </si>
  <si>
    <t>Step 1:</t>
  </si>
  <si>
    <t>Step 2:</t>
  </si>
  <si>
    <t>Step 3:</t>
  </si>
  <si>
    <t>Step 4:</t>
  </si>
  <si>
    <t>To consider (see Estimate)</t>
  </si>
  <si>
    <t>BEEF</t>
  </si>
  <si>
    <t xml:space="preserve">Step 1* </t>
  </si>
  <si>
    <t xml:space="preserve">Step 2* </t>
  </si>
  <si>
    <t xml:space="preserve">Step 3* </t>
  </si>
  <si>
    <t xml:space="preserve">Step 4* </t>
  </si>
  <si>
    <t>Step 1*</t>
  </si>
  <si>
    <t>Step 2*</t>
  </si>
  <si>
    <t>Step 3*</t>
  </si>
  <si>
    <t>Step 4*</t>
  </si>
  <si>
    <t>Total values were considered based on the estimates</t>
  </si>
  <si>
    <t>IMPORTANT</t>
  </si>
  <si>
    <t>Ref: Poore &amp; Nemecek (2018)</t>
  </si>
  <si>
    <t>1 kg Liveweight</t>
  </si>
  <si>
    <t>HSCW (kg)</t>
  </si>
  <si>
    <t>RW + EO (kg)</t>
  </si>
  <si>
    <r>
      <rPr>
        <b/>
        <sz val="11"/>
        <color theme="1"/>
        <rFont val="Calibri"/>
        <family val="2"/>
        <scheme val="minor"/>
      </rPr>
      <t>Liveweight (LW):</t>
    </r>
    <r>
      <rPr>
        <sz val="11"/>
        <color theme="1"/>
        <rFont val="Calibri"/>
        <family val="2"/>
        <scheme val="minor"/>
      </rPr>
      <t xml:space="preserve"> weight of the living animal leaving the farm</t>
    </r>
  </si>
  <si>
    <r>
      <rPr>
        <b/>
        <sz val="11"/>
        <rFont val="Calibri"/>
        <family val="2"/>
      </rPr>
      <t xml:space="preserve">Hot standard carcass weight (HSCW): </t>
    </r>
    <r>
      <rPr>
        <sz val="11"/>
        <rFont val="Calibri"/>
        <family val="2"/>
      </rPr>
      <t>weight at slaughter, after removal of
hides, head, feet, tail, and inedible offal.</t>
    </r>
  </si>
  <si>
    <r>
      <rPr>
        <b/>
        <sz val="11"/>
        <color theme="1"/>
        <rFont val="Calibri"/>
        <family val="2"/>
        <scheme val="minor"/>
      </rPr>
      <t xml:space="preserve">Retail weight (RW): </t>
    </r>
    <r>
      <rPr>
        <sz val="11"/>
        <color theme="1"/>
        <rFont val="Calibri"/>
        <family val="2"/>
        <scheme val="minor"/>
      </rPr>
      <t>weight after removal of bones and excess fat.</t>
    </r>
  </si>
  <si>
    <r>
      <rPr>
        <b/>
        <sz val="11"/>
        <color theme="1"/>
        <rFont val="Calibri"/>
        <family val="2"/>
        <scheme val="minor"/>
      </rPr>
      <t xml:space="preserve">Edible offal (EO): </t>
    </r>
    <r>
      <rPr>
        <sz val="11"/>
        <color theme="1"/>
        <rFont val="Calibri"/>
        <family val="2"/>
        <scheme val="minor"/>
      </rPr>
      <t>non-muscle parts considered edible, variable by country</t>
    </r>
  </si>
  <si>
    <t xml:space="preserve">1 kg RW + EO </t>
  </si>
  <si>
    <t>LW</t>
  </si>
  <si>
    <t>Beef</t>
  </si>
  <si>
    <t>soy</t>
  </si>
  <si>
    <t>beef</t>
  </si>
  <si>
    <t>Soy</t>
  </si>
  <si>
    <t>unit</t>
  </si>
  <si>
    <t xml:space="preserve">beef </t>
  </si>
  <si>
    <t xml:space="preserve">soy  </t>
  </si>
  <si>
    <t>m2.year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</si>
</sst>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0.0E+00"/>
  </numFmts>
  <fonts count="9" x14ac:knownFonts="1">
    <font>
      <sz val="11"/>
      <color theme="1"/>
      <name val="Calibri"/>
      <family val="2"/>
      <scheme val="minor"/>
    </font>
    <font>
      <b/>
      <sz val="11"/>
      <color theme="1"/>
      <name val="Calibri"/>
      <family val="2"/>
      <scheme val="minor"/>
    </font>
    <font>
      <sz val="11"/>
      <color rgb="FFFF0000"/>
      <name val="Calibri"/>
      <family val="2"/>
      <scheme val="minor"/>
    </font>
    <font>
      <sz val="11"/>
      <name val="Calibri"/>
      <family val="2"/>
      <scheme val="minor"/>
    </font>
    <font>
      <b/>
      <sz val="11"/>
      <name val="Calibri"/>
      <family val="2"/>
      <scheme val="minor"/>
    </font>
    <font>
      <b/>
      <sz val="11"/>
      <color rgb="FFFF0000"/>
      <name val="Calibri"/>
      <family val="2"/>
      <scheme val="minor"/>
    </font>
    <font>
      <u/>
      <sz val="11"/>
      <color theme="10"/>
      <name val="Calibri"/>
      <family val="2"/>
    </font>
    <font>
      <sz val="11"/>
      <name val="Calibri"/>
      <family val="2"/>
    </font>
    <font>
      <b/>
      <sz val="11"/>
      <name val="Calibri"/>
      <family val="2"/>
    </font>
  </fonts>
  <fills count="19">
    <fill>
      <patternFill patternType="none"/>
    </fill>
    <fill>
      <patternFill patternType="gray125"/>
    </fill>
    <fill>
      <patternFill patternType="solid">
        <fgColor theme="9" tint="0.79998168889431442"/>
        <bgColor indexed="64"/>
      </patternFill>
    </fill>
    <fill>
      <patternFill patternType="solid">
        <fgColor rgb="FF00B050"/>
        <bgColor indexed="64"/>
      </patternFill>
    </fill>
    <fill>
      <patternFill patternType="solid">
        <fgColor rgb="FF33CC33"/>
        <bgColor indexed="64"/>
      </patternFill>
    </fill>
    <fill>
      <patternFill patternType="solid">
        <fgColor theme="8"/>
        <bgColor indexed="64"/>
      </patternFill>
    </fill>
    <fill>
      <patternFill patternType="solid">
        <fgColor theme="9"/>
        <bgColor indexed="64"/>
      </patternFill>
    </fill>
    <fill>
      <patternFill patternType="solid">
        <fgColor theme="4" tint="-0.249977111117893"/>
        <bgColor indexed="64"/>
      </patternFill>
    </fill>
    <fill>
      <patternFill patternType="solid">
        <fgColor rgb="FFFFFF00"/>
        <bgColor indexed="64"/>
      </patternFill>
    </fill>
    <fill>
      <patternFill patternType="solid">
        <fgColor rgb="FF7030A0"/>
        <bgColor indexed="64"/>
      </patternFill>
    </fill>
    <fill>
      <patternFill patternType="solid">
        <fgColor rgb="FF666633"/>
        <bgColor indexed="64"/>
      </patternFill>
    </fill>
    <fill>
      <patternFill patternType="solid">
        <fgColor rgb="FFFF3300"/>
        <bgColor indexed="64"/>
      </patternFill>
    </fill>
    <fill>
      <patternFill patternType="solid">
        <fgColor rgb="FFCC99FF"/>
        <bgColor indexed="64"/>
      </patternFill>
    </fill>
    <fill>
      <patternFill patternType="solid">
        <fgColor rgb="FFEAEAEA"/>
        <bgColor indexed="64"/>
      </patternFill>
    </fill>
    <fill>
      <patternFill patternType="solid">
        <fgColor rgb="FFDDDDDD"/>
        <bgColor indexed="64"/>
      </patternFill>
    </fill>
    <fill>
      <patternFill patternType="solid">
        <fgColor theme="4" tint="0.79998168889431442"/>
        <bgColor indexed="64"/>
      </patternFill>
    </fill>
    <fill>
      <patternFill patternType="solid">
        <fgColor rgb="FF92D050"/>
        <bgColor indexed="64"/>
      </patternFill>
    </fill>
    <fill>
      <patternFill patternType="solid">
        <fgColor theme="8" tint="0.79998168889431442"/>
        <bgColor indexed="64"/>
      </patternFill>
    </fill>
    <fill>
      <patternFill patternType="solid">
        <fgColor rgb="FFFF4F25"/>
        <bgColor indexed="64"/>
      </patternFill>
    </fill>
  </fills>
  <borders count="24">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s>
  <cellStyleXfs count="2">
    <xf numFmtId="0" fontId="0" fillId="0" borderId="0"/>
    <xf numFmtId="0" fontId="6" fillId="0" borderId="0" applyNumberFormat="0" applyFill="0" applyBorder="0" applyAlignment="0" applyProtection="0">
      <alignment vertical="top"/>
      <protection locked="0"/>
    </xf>
  </cellStyleXfs>
  <cellXfs count="317">
    <xf numFmtId="0" fontId="0" fillId="0" borderId="0" xfId="0"/>
    <xf numFmtId="0" fontId="0" fillId="0" borderId="0" xfId="0" applyAlignment="1">
      <alignment vertical="top" wrapText="1"/>
    </xf>
    <xf numFmtId="0" fontId="1" fillId="0" borderId="0" xfId="0" applyFont="1" applyAlignment="1">
      <alignment horizontal="center"/>
    </xf>
    <xf numFmtId="0" fontId="1" fillId="0" borderId="0" xfId="0" applyFont="1" applyFill="1" applyAlignment="1"/>
    <xf numFmtId="0" fontId="0" fillId="0" borderId="4" xfId="0" applyBorder="1"/>
    <xf numFmtId="1" fontId="0" fillId="0" borderId="0" xfId="0" applyNumberFormat="1" applyBorder="1"/>
    <xf numFmtId="2" fontId="0" fillId="0" borderId="5" xfId="0" applyNumberFormat="1" applyBorder="1"/>
    <xf numFmtId="2" fontId="0" fillId="0" borderId="0" xfId="0" applyNumberFormat="1" applyBorder="1"/>
    <xf numFmtId="0" fontId="0" fillId="0" borderId="6" xfId="0" applyBorder="1"/>
    <xf numFmtId="2" fontId="0" fillId="0" borderId="7" xfId="0" applyNumberFormat="1" applyBorder="1"/>
    <xf numFmtId="0" fontId="0" fillId="0" borderId="8" xfId="0" applyBorder="1"/>
    <xf numFmtId="0" fontId="1" fillId="0" borderId="10" xfId="0" applyFont="1" applyBorder="1" applyAlignment="1">
      <alignment horizontal="center"/>
    </xf>
    <xf numFmtId="0" fontId="1" fillId="0" borderId="11" xfId="0" applyFont="1" applyBorder="1" applyAlignment="1">
      <alignment horizontal="center"/>
    </xf>
    <xf numFmtId="0" fontId="1" fillId="0" borderId="12" xfId="0" applyFont="1" applyBorder="1" applyAlignment="1">
      <alignment horizontal="center"/>
    </xf>
    <xf numFmtId="0" fontId="1" fillId="0" borderId="0" xfId="0" applyFont="1" applyBorder="1" applyAlignment="1">
      <alignment horizontal="center"/>
    </xf>
    <xf numFmtId="0" fontId="0" fillId="0" borderId="0" xfId="0" applyBorder="1"/>
    <xf numFmtId="0" fontId="0" fillId="0" borderId="0" xfId="0" applyFont="1" applyBorder="1" applyAlignment="1">
      <alignment horizontal="center"/>
    </xf>
    <xf numFmtId="11" fontId="0" fillId="0" borderId="5" xfId="0" applyNumberFormat="1" applyBorder="1"/>
    <xf numFmtId="11" fontId="0" fillId="0" borderId="5" xfId="0" applyNumberFormat="1" applyFont="1" applyFill="1" applyBorder="1" applyAlignment="1"/>
    <xf numFmtId="0" fontId="0" fillId="0" borderId="7" xfId="0" applyBorder="1"/>
    <xf numFmtId="11" fontId="0" fillId="0" borderId="8" xfId="0" applyNumberFormat="1" applyBorder="1"/>
    <xf numFmtId="0" fontId="1" fillId="0" borderId="11" xfId="0" applyFont="1" applyFill="1" applyBorder="1" applyAlignment="1">
      <alignment horizontal="center"/>
    </xf>
    <xf numFmtId="0" fontId="1" fillId="0" borderId="12" xfId="0" applyFont="1" applyFill="1" applyBorder="1" applyAlignment="1">
      <alignment horizontal="center"/>
    </xf>
    <xf numFmtId="0" fontId="0" fillId="0" borderId="0" xfId="0" applyFont="1" applyBorder="1"/>
    <xf numFmtId="1" fontId="0" fillId="0" borderId="0" xfId="0" applyNumberFormat="1" applyFont="1" applyBorder="1"/>
    <xf numFmtId="2" fontId="0" fillId="0" borderId="0" xfId="0" applyNumberFormat="1" applyFont="1" applyBorder="1"/>
    <xf numFmtId="0" fontId="0" fillId="0" borderId="0" xfId="0" applyFill="1" applyBorder="1" applyAlignment="1"/>
    <xf numFmtId="2" fontId="0" fillId="0" borderId="8" xfId="0" applyNumberFormat="1" applyBorder="1"/>
    <xf numFmtId="0" fontId="0" fillId="0" borderId="0" xfId="0" applyFont="1" applyFill="1" applyBorder="1" applyAlignment="1"/>
    <xf numFmtId="0" fontId="0" fillId="0" borderId="0" xfId="0" applyBorder="1" applyAlignment="1">
      <alignment vertical="center"/>
    </xf>
    <xf numFmtId="11" fontId="0" fillId="0" borderId="8" xfId="0" applyNumberFormat="1" applyBorder="1" applyAlignment="1">
      <alignment horizontal="right"/>
    </xf>
    <xf numFmtId="0" fontId="0" fillId="0" borderId="7" xfId="0" applyBorder="1" applyAlignment="1">
      <alignment horizontal="left" vertical="center"/>
    </xf>
    <xf numFmtId="11" fontId="0" fillId="0" borderId="0" xfId="0" applyNumberFormat="1" applyBorder="1"/>
    <xf numFmtId="0" fontId="0" fillId="0" borderId="7" xfId="0" applyBorder="1" applyAlignment="1">
      <alignment vertical="center"/>
    </xf>
    <xf numFmtId="0" fontId="0" fillId="0" borderId="0" xfId="0" applyFill="1" applyBorder="1"/>
    <xf numFmtId="0" fontId="0" fillId="0" borderId="0" xfId="0" applyBorder="1" applyAlignment="1"/>
    <xf numFmtId="0" fontId="0" fillId="0" borderId="0" xfId="0" applyAlignment="1"/>
    <xf numFmtId="0" fontId="0" fillId="0" borderId="0" xfId="0" applyFill="1" applyBorder="1" applyAlignment="1">
      <alignment vertical="center" wrapText="1"/>
    </xf>
    <xf numFmtId="0" fontId="1" fillId="0" borderId="0" xfId="0" applyFont="1" applyFill="1" applyBorder="1" applyAlignment="1">
      <alignment horizontal="center"/>
    </xf>
    <xf numFmtId="0" fontId="2" fillId="0" borderId="0" xfId="0" applyFont="1" applyFill="1" applyBorder="1" applyAlignment="1"/>
    <xf numFmtId="0" fontId="1" fillId="0" borderId="11" xfId="0" applyFont="1" applyFill="1" applyBorder="1" applyAlignment="1">
      <alignment horizontal="center"/>
    </xf>
    <xf numFmtId="0" fontId="1" fillId="0" borderId="0" xfId="0" applyFont="1" applyFill="1" applyBorder="1" applyAlignment="1"/>
    <xf numFmtId="0" fontId="0" fillId="4" borderId="9" xfId="0" applyFill="1" applyBorder="1"/>
    <xf numFmtId="0" fontId="0" fillId="5" borderId="9" xfId="0" applyFill="1" applyBorder="1"/>
    <xf numFmtId="0" fontId="0" fillId="6" borderId="9" xfId="0" applyFill="1" applyBorder="1"/>
    <xf numFmtId="0" fontId="0" fillId="7" borderId="9" xfId="0" applyFill="1" applyBorder="1"/>
    <xf numFmtId="0" fontId="0" fillId="11" borderId="9" xfId="0" applyFill="1" applyBorder="1"/>
    <xf numFmtId="0" fontId="0" fillId="3" borderId="9" xfId="0" applyFill="1" applyBorder="1"/>
    <xf numFmtId="0" fontId="0" fillId="8" borderId="9" xfId="0" applyFill="1" applyBorder="1"/>
    <xf numFmtId="0" fontId="0" fillId="12" borderId="9" xfId="0" applyFill="1" applyBorder="1"/>
    <xf numFmtId="0" fontId="0" fillId="9" borderId="9" xfId="0" applyFill="1" applyBorder="1"/>
    <xf numFmtId="0" fontId="0" fillId="14" borderId="9" xfId="0" applyFill="1" applyBorder="1"/>
    <xf numFmtId="0" fontId="0" fillId="10" borderId="9" xfId="0" applyFill="1" applyBorder="1"/>
    <xf numFmtId="11" fontId="0" fillId="0" borderId="0" xfId="0" applyNumberFormat="1"/>
    <xf numFmtId="11" fontId="2" fillId="0" borderId="0" xfId="0" applyNumberFormat="1" applyFont="1" applyFill="1" applyBorder="1" applyAlignment="1"/>
    <xf numFmtId="0" fontId="1" fillId="0" borderId="11" xfId="0" applyFont="1" applyFill="1" applyBorder="1" applyAlignment="1">
      <alignment horizontal="center"/>
    </xf>
    <xf numFmtId="11" fontId="0" fillId="0" borderId="0" xfId="0" applyNumberFormat="1" applyFont="1" applyFill="1" applyBorder="1" applyAlignment="1"/>
    <xf numFmtId="0" fontId="0" fillId="0" borderId="0" xfId="0" applyFont="1" applyBorder="1" applyAlignment="1"/>
    <xf numFmtId="0" fontId="0" fillId="0" borderId="7" xfId="0" applyFill="1" applyBorder="1" applyAlignment="1"/>
    <xf numFmtId="0" fontId="0" fillId="0" borderId="0" xfId="0" applyFont="1" applyFill="1" applyBorder="1" applyAlignment="1">
      <alignment horizontal="center"/>
    </xf>
    <xf numFmtId="11" fontId="0" fillId="0" borderId="0" xfId="0" applyNumberFormat="1" applyFont="1" applyBorder="1"/>
    <xf numFmtId="11" fontId="0" fillId="0" borderId="0" xfId="0" applyNumberFormat="1" applyFont="1" applyBorder="1" applyAlignment="1"/>
    <xf numFmtId="11" fontId="0" fillId="0" borderId="7" xfId="0" applyNumberFormat="1" applyFont="1" applyFill="1" applyBorder="1" applyAlignment="1"/>
    <xf numFmtId="0" fontId="1" fillId="0" borderId="11" xfId="0" applyFont="1" applyBorder="1" applyAlignment="1">
      <alignment horizontal="center"/>
    </xf>
    <xf numFmtId="0" fontId="1" fillId="17" borderId="12" xfId="0" applyFont="1" applyFill="1" applyBorder="1" applyAlignment="1">
      <alignment horizontal="center"/>
    </xf>
    <xf numFmtId="11" fontId="0" fillId="17" borderId="5" xfId="0" applyNumberFormat="1" applyFont="1" applyFill="1" applyBorder="1" applyAlignment="1"/>
    <xf numFmtId="11" fontId="0" fillId="17" borderId="8" xfId="0" applyNumberFormat="1" applyFont="1" applyFill="1" applyBorder="1" applyAlignment="1"/>
    <xf numFmtId="2" fontId="0" fillId="0" borderId="5" xfId="0" applyNumberFormat="1" applyFont="1" applyFill="1" applyBorder="1" applyAlignment="1"/>
    <xf numFmtId="0" fontId="0" fillId="0" borderId="0" xfId="0" applyBorder="1" applyAlignment="1">
      <alignment horizontal="left" vertical="top" wrapText="1"/>
    </xf>
    <xf numFmtId="0" fontId="1" fillId="0" borderId="11" xfId="0" applyFont="1" applyFill="1" applyBorder="1" applyAlignment="1">
      <alignment horizontal="center"/>
    </xf>
    <xf numFmtId="0" fontId="1" fillId="0" borderId="10" xfId="0" applyFont="1" applyBorder="1" applyAlignment="1">
      <alignment horizontal="center"/>
    </xf>
    <xf numFmtId="0" fontId="1" fillId="0" borderId="11" xfId="0" applyFont="1" applyBorder="1" applyAlignment="1">
      <alignment horizontal="center"/>
    </xf>
    <xf numFmtId="11" fontId="0" fillId="0" borderId="7" xfId="0" applyNumberFormat="1" applyBorder="1"/>
    <xf numFmtId="0" fontId="1" fillId="0" borderId="7" xfId="0" applyFont="1" applyBorder="1" applyAlignment="1">
      <alignment horizontal="center"/>
    </xf>
    <xf numFmtId="0" fontId="1" fillId="0" borderId="0" xfId="0" applyFont="1" applyFill="1" applyBorder="1" applyAlignment="1">
      <alignment vertical="center"/>
    </xf>
    <xf numFmtId="2" fontId="0" fillId="0" borderId="0" xfId="0" applyNumberFormat="1" applyFont="1" applyFill="1" applyBorder="1" applyAlignment="1"/>
    <xf numFmtId="0" fontId="4" fillId="16" borderId="12" xfId="0" applyFont="1" applyFill="1" applyBorder="1" applyAlignment="1">
      <alignment horizontal="center"/>
    </xf>
    <xf numFmtId="0" fontId="1" fillId="16" borderId="12" xfId="0" applyFont="1" applyFill="1" applyBorder="1" applyAlignment="1">
      <alignment horizontal="center"/>
    </xf>
    <xf numFmtId="0" fontId="0" fillId="2" borderId="1" xfId="0" applyFont="1" applyFill="1" applyBorder="1" applyAlignment="1">
      <alignment vertical="center"/>
    </xf>
    <xf numFmtId="11" fontId="0" fillId="2" borderId="3" xfId="0" applyNumberFormat="1" applyFont="1" applyFill="1" applyBorder="1" applyAlignment="1">
      <alignment vertical="center"/>
    </xf>
    <xf numFmtId="0" fontId="0" fillId="2" borderId="4" xfId="0" applyFont="1" applyFill="1" applyBorder="1" applyAlignment="1"/>
    <xf numFmtId="11" fontId="0" fillId="2" borderId="5" xfId="0" applyNumberFormat="1" applyFont="1" applyFill="1" applyBorder="1" applyAlignment="1"/>
    <xf numFmtId="0" fontId="0" fillId="2" borderId="6" xfId="0" applyFont="1" applyFill="1" applyBorder="1" applyAlignment="1"/>
    <xf numFmtId="11" fontId="0" fillId="2" borderId="8" xfId="0" applyNumberFormat="1" applyFont="1" applyFill="1" applyBorder="1" applyAlignment="1"/>
    <xf numFmtId="0" fontId="1" fillId="15" borderId="11" xfId="0" applyFont="1" applyFill="1" applyBorder="1" applyAlignment="1">
      <alignment horizontal="center"/>
    </xf>
    <xf numFmtId="0" fontId="1" fillId="15" borderId="12" xfId="0" applyFont="1" applyFill="1" applyBorder="1" applyAlignment="1">
      <alignment horizontal="center"/>
    </xf>
    <xf numFmtId="0" fontId="1" fillId="15" borderId="7" xfId="0" applyFont="1" applyFill="1" applyBorder="1" applyAlignment="1">
      <alignment horizontal="center"/>
    </xf>
    <xf numFmtId="0" fontId="1" fillId="15" borderId="8" xfId="0" applyFont="1" applyFill="1" applyBorder="1" applyAlignment="1">
      <alignment horizontal="center"/>
    </xf>
    <xf numFmtId="0" fontId="0" fillId="0" borderId="0" xfId="0" applyFill="1" applyBorder="1" applyAlignment="1">
      <alignment horizontal="left"/>
    </xf>
    <xf numFmtId="0" fontId="0" fillId="0" borderId="0" xfId="0" applyBorder="1" applyAlignment="1">
      <alignment vertical="top" wrapText="1"/>
    </xf>
    <xf numFmtId="1" fontId="0" fillId="0" borderId="7" xfId="0" applyNumberFormat="1" applyBorder="1"/>
    <xf numFmtId="164" fontId="0" fillId="0" borderId="0" xfId="0" applyNumberFormat="1" applyBorder="1"/>
    <xf numFmtId="1" fontId="0" fillId="0" borderId="5" xfId="0" applyNumberFormat="1" applyBorder="1"/>
    <xf numFmtId="0" fontId="1" fillId="0" borderId="7" xfId="0" applyFont="1" applyFill="1" applyBorder="1" applyAlignment="1">
      <alignment horizontal="center"/>
    </xf>
    <xf numFmtId="0" fontId="0" fillId="0" borderId="0" xfId="0" applyFill="1" applyBorder="1" applyAlignment="1">
      <alignment horizontal="left"/>
    </xf>
    <xf numFmtId="0" fontId="1" fillId="0" borderId="11" xfId="0" applyFont="1" applyFill="1" applyBorder="1" applyAlignment="1">
      <alignment horizontal="center"/>
    </xf>
    <xf numFmtId="0" fontId="1" fillId="0" borderId="11" xfId="0" applyFont="1" applyBorder="1" applyAlignment="1">
      <alignment horizontal="center"/>
    </xf>
    <xf numFmtId="11" fontId="0" fillId="0" borderId="7" xfId="0" applyNumberFormat="1" applyBorder="1" applyAlignment="1">
      <alignment horizontal="right"/>
    </xf>
    <xf numFmtId="11" fontId="0" fillId="15" borderId="0" xfId="0" applyNumberFormat="1" applyFont="1" applyFill="1" applyBorder="1" applyAlignment="1"/>
    <xf numFmtId="11" fontId="0" fillId="15" borderId="7" xfId="0" applyNumberFormat="1" applyFont="1" applyFill="1" applyBorder="1" applyAlignment="1"/>
    <xf numFmtId="11" fontId="0" fillId="15" borderId="5" xfId="0" applyNumberFormat="1" applyFont="1" applyFill="1" applyBorder="1" applyAlignment="1"/>
    <xf numFmtId="11" fontId="0" fillId="15" borderId="8" xfId="0" applyNumberFormat="1" applyFont="1" applyFill="1" applyBorder="1" applyAlignment="1"/>
    <xf numFmtId="11" fontId="0" fillId="2" borderId="0" xfId="0" applyNumberFormat="1" applyFont="1" applyFill="1" applyBorder="1" applyAlignment="1"/>
    <xf numFmtId="11" fontId="0" fillId="2" borderId="7" xfId="0" applyNumberFormat="1" applyFont="1" applyFill="1" applyBorder="1" applyAlignment="1"/>
    <xf numFmtId="0" fontId="0" fillId="0" borderId="0" xfId="0" applyFill="1"/>
    <xf numFmtId="11" fontId="0" fillId="0" borderId="0" xfId="0" applyNumberFormat="1" applyFill="1" applyBorder="1"/>
    <xf numFmtId="0" fontId="1" fillId="0" borderId="11" xfId="0" applyFont="1" applyFill="1" applyBorder="1" applyAlignment="1">
      <alignment horizontal="center"/>
    </xf>
    <xf numFmtId="0" fontId="1" fillId="0" borderId="11" xfId="0" applyFont="1" applyBorder="1" applyAlignment="1">
      <alignment horizontal="center"/>
    </xf>
    <xf numFmtId="3" fontId="0" fillId="0" borderId="0" xfId="0" applyNumberFormat="1"/>
    <xf numFmtId="0" fontId="0" fillId="17" borderId="3" xfId="0" applyFill="1" applyBorder="1" applyAlignment="1"/>
    <xf numFmtId="0" fontId="0" fillId="17" borderId="1" xfId="0" applyFill="1" applyBorder="1" applyAlignment="1">
      <alignment horizontal="right"/>
    </xf>
    <xf numFmtId="3" fontId="0" fillId="17" borderId="2" xfId="0" applyNumberFormat="1" applyFill="1" applyBorder="1" applyAlignment="1">
      <alignment horizontal="right"/>
    </xf>
    <xf numFmtId="0" fontId="0" fillId="17" borderId="6" xfId="0" applyFill="1" applyBorder="1" applyAlignment="1"/>
    <xf numFmtId="0" fontId="0" fillId="17" borderId="7" xfId="0" applyFill="1" applyBorder="1" applyAlignment="1"/>
    <xf numFmtId="0" fontId="0" fillId="17" borderId="8" xfId="0" applyFill="1" applyBorder="1" applyAlignment="1"/>
    <xf numFmtId="3" fontId="0" fillId="17" borderId="7" xfId="0" applyNumberFormat="1" applyFill="1" applyBorder="1" applyAlignment="1"/>
    <xf numFmtId="0" fontId="0" fillId="17" borderId="2" xfId="0" applyFill="1" applyBorder="1"/>
    <xf numFmtId="0" fontId="0" fillId="17" borderId="3" xfId="0" applyFill="1" applyBorder="1"/>
    <xf numFmtId="0" fontId="0" fillId="0" borderId="4" xfId="0" applyBorder="1" applyAlignment="1"/>
    <xf numFmtId="3" fontId="0" fillId="17" borderId="10" xfId="0" applyNumberFormat="1" applyFill="1" applyBorder="1"/>
    <xf numFmtId="3" fontId="0" fillId="17" borderId="11" xfId="0" applyNumberFormat="1" applyFill="1" applyBorder="1"/>
    <xf numFmtId="0" fontId="0" fillId="17" borderId="12" xfId="0" applyFill="1" applyBorder="1"/>
    <xf numFmtId="2" fontId="0" fillId="17" borderId="0" xfId="0" applyNumberFormat="1" applyFill="1" applyBorder="1" applyAlignment="1"/>
    <xf numFmtId="2" fontId="0" fillId="17" borderId="0" xfId="0" applyNumberFormat="1" applyFill="1" applyBorder="1"/>
    <xf numFmtId="4" fontId="0" fillId="17" borderId="14" xfId="0" applyNumberFormat="1" applyFill="1" applyBorder="1" applyAlignment="1"/>
    <xf numFmtId="0" fontId="0" fillId="17" borderId="15" xfId="0" applyFill="1" applyBorder="1" applyAlignment="1"/>
    <xf numFmtId="0" fontId="0" fillId="17" borderId="17" xfId="0" applyFill="1" applyBorder="1" applyAlignment="1"/>
    <xf numFmtId="11" fontId="0" fillId="17" borderId="19" xfId="0" applyNumberFormat="1" applyFill="1" applyBorder="1"/>
    <xf numFmtId="0" fontId="0" fillId="17" borderId="20" xfId="0" applyFill="1" applyBorder="1" applyAlignment="1"/>
    <xf numFmtId="0" fontId="0" fillId="0" borderId="0" xfId="0" applyBorder="1" applyAlignment="1">
      <alignment vertical="center" wrapText="1"/>
    </xf>
    <xf numFmtId="11" fontId="0" fillId="2" borderId="17" xfId="0" applyNumberFormat="1" applyFill="1" applyBorder="1"/>
    <xf numFmtId="0" fontId="0" fillId="2" borderId="17" xfId="0" applyFill="1" applyBorder="1"/>
    <xf numFmtId="2" fontId="0" fillId="2" borderId="20" xfId="0" applyNumberFormat="1" applyFill="1" applyBorder="1"/>
    <xf numFmtId="0" fontId="0" fillId="2" borderId="16" xfId="0" applyFont="1" applyFill="1" applyBorder="1"/>
    <xf numFmtId="0" fontId="0" fillId="2" borderId="18" xfId="0" applyFont="1" applyFill="1" applyBorder="1"/>
    <xf numFmtId="0" fontId="1" fillId="2" borderId="7" xfId="0" applyFont="1" applyFill="1" applyBorder="1" applyAlignment="1">
      <alignment horizontal="center"/>
    </xf>
    <xf numFmtId="0" fontId="1" fillId="0" borderId="11" xfId="0" applyFont="1" applyFill="1" applyBorder="1" applyAlignment="1">
      <alignment horizontal="center"/>
    </xf>
    <xf numFmtId="2" fontId="0" fillId="17" borderId="7" xfId="0" applyNumberFormat="1" applyFill="1" applyBorder="1" applyAlignment="1"/>
    <xf numFmtId="0" fontId="0" fillId="17" borderId="21" xfId="0" applyFill="1" applyBorder="1"/>
    <xf numFmtId="2" fontId="0" fillId="17" borderId="23" xfId="0" applyNumberFormat="1" applyFill="1" applyBorder="1"/>
    <xf numFmtId="0" fontId="0" fillId="17" borderId="22" xfId="0" applyFill="1" applyBorder="1"/>
    <xf numFmtId="2" fontId="0" fillId="2" borderId="17" xfId="0" applyNumberFormat="1" applyFill="1" applyBorder="1"/>
    <xf numFmtId="0" fontId="0" fillId="2" borderId="0" xfId="0" applyFont="1" applyFill="1" applyBorder="1"/>
    <xf numFmtId="0" fontId="0" fillId="2" borderId="19" xfId="0" applyFont="1" applyFill="1" applyBorder="1"/>
    <xf numFmtId="11" fontId="0" fillId="0" borderId="7" xfId="0" applyNumberFormat="1" applyFont="1" applyBorder="1" applyAlignment="1"/>
    <xf numFmtId="2" fontId="0" fillId="0" borderId="7" xfId="0" applyNumberFormat="1" applyFont="1" applyBorder="1" applyAlignment="1"/>
    <xf numFmtId="2" fontId="0" fillId="15" borderId="7" xfId="0" applyNumberFormat="1" applyFont="1" applyFill="1" applyBorder="1" applyAlignment="1"/>
    <xf numFmtId="2" fontId="0" fillId="2" borderId="3" xfId="0" applyNumberFormat="1" applyFont="1" applyFill="1" applyBorder="1" applyAlignment="1">
      <alignment vertical="center"/>
    </xf>
    <xf numFmtId="11" fontId="3" fillId="0" borderId="0" xfId="0" applyNumberFormat="1" applyFont="1" applyFill="1" applyBorder="1" applyAlignment="1">
      <alignment horizontal="right"/>
    </xf>
    <xf numFmtId="2" fontId="0" fillId="0" borderId="0" xfId="0" applyNumberFormat="1" applyFill="1" applyBorder="1" applyAlignment="1">
      <alignment horizontal="right"/>
    </xf>
    <xf numFmtId="2" fontId="3" fillId="0" borderId="0" xfId="0" applyNumberFormat="1" applyFont="1" applyFill="1" applyBorder="1" applyAlignment="1">
      <alignment horizontal="right"/>
    </xf>
    <xf numFmtId="11" fontId="3" fillId="0" borderId="0" xfId="0" applyNumberFormat="1" applyFont="1" applyBorder="1" applyAlignment="1">
      <alignment horizontal="right"/>
    </xf>
    <xf numFmtId="2" fontId="0" fillId="0" borderId="0" xfId="0" applyNumberFormat="1" applyBorder="1" applyAlignment="1">
      <alignment horizontal="right"/>
    </xf>
    <xf numFmtId="11" fontId="2" fillId="0" borderId="0" xfId="0" applyNumberFormat="1" applyFont="1" applyBorder="1"/>
    <xf numFmtId="11" fontId="2" fillId="0" borderId="0" xfId="0" applyNumberFormat="1" applyFont="1" applyBorder="1" applyAlignment="1">
      <alignment horizontal="right"/>
    </xf>
    <xf numFmtId="11" fontId="2" fillId="0" borderId="7" xfId="0" applyNumberFormat="1" applyFont="1" applyBorder="1" applyAlignment="1">
      <alignment horizontal="right"/>
    </xf>
    <xf numFmtId="0" fontId="2" fillId="0" borderId="0" xfId="0" applyNumberFormat="1" applyFont="1" applyFill="1" applyBorder="1" applyAlignment="1"/>
    <xf numFmtId="0" fontId="3" fillId="0" borderId="0" xfId="0" applyNumberFormat="1" applyFont="1" applyFill="1" applyBorder="1" applyAlignment="1">
      <alignment horizontal="right"/>
    </xf>
    <xf numFmtId="11" fontId="2" fillId="0" borderId="0" xfId="0" applyNumberFormat="1" applyFont="1" applyFill="1" applyBorder="1" applyAlignment="1">
      <alignment horizontal="right"/>
    </xf>
    <xf numFmtId="0" fontId="1" fillId="0" borderId="11" xfId="0" applyFont="1" applyFill="1" applyBorder="1" applyAlignment="1">
      <alignment horizontal="center" vertical="center"/>
    </xf>
    <xf numFmtId="2" fontId="2" fillId="0" borderId="0" xfId="0" applyNumberFormat="1" applyFont="1" applyBorder="1" applyAlignment="1">
      <alignment horizontal="right"/>
    </xf>
    <xf numFmtId="2" fontId="2" fillId="0" borderId="7" xfId="0" applyNumberFormat="1" applyFont="1" applyBorder="1" applyAlignment="1">
      <alignment horizontal="right"/>
    </xf>
    <xf numFmtId="0" fontId="1" fillId="2" borderId="8" xfId="0" applyFont="1" applyFill="1" applyBorder="1" applyAlignment="1">
      <alignment horizontal="center"/>
    </xf>
    <xf numFmtId="2" fontId="0" fillId="0" borderId="7" xfId="0" applyNumberFormat="1" applyFont="1" applyFill="1" applyBorder="1" applyAlignment="1"/>
    <xf numFmtId="2" fontId="2" fillId="0" borderId="7" xfId="0" applyNumberFormat="1" applyFont="1" applyFill="1" applyBorder="1" applyAlignment="1"/>
    <xf numFmtId="0" fontId="0" fillId="0" borderId="0" xfId="0" applyFill="1" applyBorder="1" applyAlignment="1">
      <alignment horizontal="left"/>
    </xf>
    <xf numFmtId="0" fontId="1" fillId="0" borderId="0" xfId="0" applyFont="1" applyFill="1" applyBorder="1" applyAlignment="1">
      <alignment horizontal="center"/>
    </xf>
    <xf numFmtId="0" fontId="1" fillId="0" borderId="10" xfId="0" applyFont="1" applyFill="1" applyBorder="1" applyAlignment="1">
      <alignment horizontal="center" vertical="center"/>
    </xf>
    <xf numFmtId="0" fontId="1" fillId="0" borderId="10" xfId="0" applyFont="1" applyFill="1" applyBorder="1" applyAlignment="1">
      <alignment horizontal="center"/>
    </xf>
    <xf numFmtId="0" fontId="1" fillId="0" borderId="11" xfId="0" applyFont="1" applyFill="1" applyBorder="1" applyAlignment="1">
      <alignment horizontal="center"/>
    </xf>
    <xf numFmtId="0" fontId="1" fillId="0" borderId="10" xfId="0" applyFont="1" applyBorder="1" applyAlignment="1">
      <alignment horizontal="center"/>
    </xf>
    <xf numFmtId="0" fontId="1" fillId="0" borderId="11" xfId="0" applyFont="1" applyBorder="1" applyAlignment="1">
      <alignment horizontal="center"/>
    </xf>
    <xf numFmtId="1" fontId="0" fillId="15" borderId="5" xfId="0" applyNumberFormat="1" applyFill="1" applyBorder="1"/>
    <xf numFmtId="2" fontId="0" fillId="15" borderId="5" xfId="0" applyNumberFormat="1" applyFill="1" applyBorder="1"/>
    <xf numFmtId="0" fontId="0" fillId="15" borderId="8" xfId="0" applyFill="1" applyBorder="1"/>
    <xf numFmtId="0" fontId="0" fillId="0" borderId="4" xfId="0" applyFill="1" applyBorder="1"/>
    <xf numFmtId="1" fontId="0" fillId="0" borderId="5" xfId="0" applyNumberFormat="1" applyFill="1" applyBorder="1"/>
    <xf numFmtId="1" fontId="0" fillId="0" borderId="0" xfId="0" applyNumberFormat="1" applyFill="1" applyBorder="1"/>
    <xf numFmtId="0" fontId="0" fillId="0" borderId="6" xfId="0" applyFill="1" applyBorder="1"/>
    <xf numFmtId="1" fontId="0" fillId="0" borderId="7" xfId="0" applyNumberFormat="1" applyFill="1" applyBorder="1"/>
    <xf numFmtId="1" fontId="0" fillId="0" borderId="8" xfId="0" applyNumberFormat="1" applyFill="1" applyBorder="1"/>
    <xf numFmtId="0" fontId="0" fillId="0" borderId="1" xfId="0" applyBorder="1" applyAlignment="1"/>
    <xf numFmtId="0" fontId="0" fillId="0" borderId="4" xfId="0" applyFill="1" applyBorder="1" applyAlignment="1"/>
    <xf numFmtId="0" fontId="0" fillId="0" borderId="6" xfId="0" applyFill="1" applyBorder="1" applyAlignment="1"/>
    <xf numFmtId="0" fontId="3" fillId="0" borderId="0" xfId="0" applyFont="1" applyFill="1" applyBorder="1" applyAlignment="1"/>
    <xf numFmtId="0" fontId="1" fillId="0" borderId="0" xfId="0" applyFont="1" applyFill="1" applyBorder="1" applyAlignment="1">
      <alignment horizontal="center"/>
    </xf>
    <xf numFmtId="0" fontId="1" fillId="0" borderId="10" xfId="0" applyFont="1" applyFill="1" applyBorder="1" applyAlignment="1">
      <alignment horizontal="center"/>
    </xf>
    <xf numFmtId="0" fontId="1" fillId="0" borderId="12" xfId="0" applyFont="1" applyFill="1" applyBorder="1" applyAlignment="1">
      <alignment horizontal="center"/>
    </xf>
    <xf numFmtId="0" fontId="1" fillId="0" borderId="11" xfId="0" applyFont="1" applyFill="1" applyBorder="1" applyAlignment="1">
      <alignment horizontal="center"/>
    </xf>
    <xf numFmtId="0" fontId="0" fillId="0" borderId="6" xfId="0" applyFill="1" applyBorder="1" applyAlignment="1">
      <alignment horizontal="left"/>
    </xf>
    <xf numFmtId="0" fontId="0" fillId="0" borderId="4" xfId="0" applyFill="1" applyBorder="1" applyAlignment="1">
      <alignment horizontal="left"/>
    </xf>
    <xf numFmtId="0" fontId="0" fillId="0" borderId="0" xfId="0" applyFill="1" applyBorder="1" applyAlignment="1">
      <alignment horizontal="left"/>
    </xf>
    <xf numFmtId="11" fontId="1" fillId="0" borderId="0" xfId="0" applyNumberFormat="1" applyFont="1" applyFill="1" applyBorder="1" applyAlignment="1">
      <alignment horizontal="center"/>
    </xf>
    <xf numFmtId="2" fontId="3" fillId="0" borderId="0" xfId="0" applyNumberFormat="1" applyFont="1" applyFill="1" applyBorder="1"/>
    <xf numFmtId="2" fontId="0" fillId="0" borderId="0" xfId="0" applyNumberFormat="1" applyFill="1" applyBorder="1"/>
    <xf numFmtId="11" fontId="3" fillId="0" borderId="0" xfId="0" applyNumberFormat="1" applyFont="1" applyFill="1" applyBorder="1"/>
    <xf numFmtId="2" fontId="0" fillId="0" borderId="5" xfId="0" applyNumberFormat="1" applyFill="1" applyBorder="1"/>
    <xf numFmtId="11" fontId="0" fillId="0" borderId="5" xfId="0" applyNumberFormat="1" applyFill="1" applyBorder="1"/>
    <xf numFmtId="0" fontId="0" fillId="0" borderId="7" xfId="0" applyFill="1" applyBorder="1"/>
    <xf numFmtId="2" fontId="3" fillId="0" borderId="7" xfId="0" applyNumberFormat="1" applyFont="1" applyFill="1" applyBorder="1"/>
    <xf numFmtId="2" fontId="0" fillId="0" borderId="8" xfId="0" applyNumberFormat="1" applyFill="1" applyBorder="1"/>
    <xf numFmtId="11" fontId="1" fillId="0" borderId="11" xfId="0" applyNumberFormat="1" applyFont="1" applyFill="1" applyBorder="1" applyAlignment="1">
      <alignment horizontal="center"/>
    </xf>
    <xf numFmtId="1" fontId="3" fillId="0" borderId="0" xfId="0" applyNumberFormat="1" applyFont="1" applyFill="1" applyBorder="1"/>
    <xf numFmtId="164" fontId="3" fillId="0" borderId="0" xfId="0" applyNumberFormat="1" applyFont="1" applyFill="1" applyBorder="1"/>
    <xf numFmtId="164" fontId="0" fillId="0" borderId="5" xfId="0" applyNumberFormat="1" applyFill="1" applyBorder="1"/>
    <xf numFmtId="164" fontId="3" fillId="0" borderId="7" xfId="0" applyNumberFormat="1" applyFont="1" applyFill="1" applyBorder="1"/>
    <xf numFmtId="164" fontId="0" fillId="0" borderId="8" xfId="0" applyNumberFormat="1" applyFill="1" applyBorder="1"/>
    <xf numFmtId="165" fontId="3" fillId="0" borderId="0" xfId="0" applyNumberFormat="1" applyFont="1" applyFill="1" applyBorder="1"/>
    <xf numFmtId="165" fontId="0" fillId="0" borderId="5" xfId="0" applyNumberFormat="1" applyFill="1" applyBorder="1"/>
    <xf numFmtId="0" fontId="1" fillId="17" borderId="0" xfId="0" applyFont="1" applyFill="1" applyAlignment="1">
      <alignment horizontal="center"/>
    </xf>
    <xf numFmtId="0" fontId="1" fillId="0" borderId="1" xfId="0" applyFont="1" applyBorder="1" applyAlignment="1">
      <alignment horizontal="center" vertical="center"/>
    </xf>
    <xf numFmtId="0" fontId="1" fillId="0" borderId="2" xfId="0" applyFont="1" applyBorder="1" applyAlignment="1">
      <alignment horizontal="center" vertical="center"/>
    </xf>
    <xf numFmtId="0" fontId="1" fillId="0" borderId="6" xfId="0" applyFont="1" applyBorder="1" applyAlignment="1">
      <alignment horizontal="center" vertical="center"/>
    </xf>
    <xf numFmtId="0" fontId="1" fillId="0" borderId="7" xfId="0" applyFont="1" applyBorder="1" applyAlignment="1">
      <alignment horizontal="center" vertical="center"/>
    </xf>
    <xf numFmtId="0" fontId="1" fillId="0" borderId="2" xfId="0" applyFont="1" applyBorder="1" applyAlignment="1">
      <alignment horizontal="center"/>
    </xf>
    <xf numFmtId="0" fontId="1" fillId="0" borderId="3" xfId="0" applyFont="1" applyBorder="1" applyAlignment="1">
      <alignment horizontal="center"/>
    </xf>
    <xf numFmtId="0" fontId="1" fillId="0" borderId="0" xfId="0" applyFont="1" applyFill="1" applyBorder="1" applyAlignment="1">
      <alignment horizontal="center"/>
    </xf>
    <xf numFmtId="0" fontId="1" fillId="0" borderId="10" xfId="0" applyFont="1" applyFill="1" applyBorder="1" applyAlignment="1">
      <alignment horizontal="center"/>
    </xf>
    <xf numFmtId="0" fontId="1" fillId="0" borderId="12" xfId="0" applyFont="1" applyFill="1" applyBorder="1" applyAlignment="1">
      <alignment horizontal="center"/>
    </xf>
    <xf numFmtId="0" fontId="1" fillId="16" borderId="0" xfId="0" applyFont="1" applyFill="1" applyAlignment="1">
      <alignment horizontal="center"/>
    </xf>
    <xf numFmtId="0" fontId="0" fillId="0" borderId="4" xfId="0" applyBorder="1" applyAlignment="1">
      <alignment horizontal="left"/>
    </xf>
    <xf numFmtId="0" fontId="0" fillId="0" borderId="0" xfId="0" applyBorder="1" applyAlignment="1">
      <alignment horizontal="left"/>
    </xf>
    <xf numFmtId="0" fontId="0" fillId="0" borderId="6" xfId="0" applyBorder="1" applyAlignment="1">
      <alignment horizontal="left"/>
    </xf>
    <xf numFmtId="0" fontId="0" fillId="0" borderId="7" xfId="0" applyBorder="1" applyAlignment="1">
      <alignment horizontal="left"/>
    </xf>
    <xf numFmtId="0" fontId="0" fillId="12" borderId="9" xfId="0" applyFont="1" applyFill="1" applyBorder="1" applyAlignment="1">
      <alignment horizontal="left"/>
    </xf>
    <xf numFmtId="0" fontId="1" fillId="0" borderId="9" xfId="0" applyFont="1" applyBorder="1" applyAlignment="1">
      <alignment horizontal="center" vertical="center"/>
    </xf>
    <xf numFmtId="0" fontId="0" fillId="4" borderId="9" xfId="0" applyFill="1" applyBorder="1" applyAlignment="1">
      <alignment horizontal="left"/>
    </xf>
    <xf numFmtId="0" fontId="0" fillId="12" borderId="9" xfId="0" applyFill="1" applyBorder="1" applyAlignment="1">
      <alignment horizontal="left"/>
    </xf>
    <xf numFmtId="0" fontId="0" fillId="5" borderId="9" xfId="0" applyFill="1" applyBorder="1" applyAlignment="1">
      <alignment horizontal="left"/>
    </xf>
    <xf numFmtId="0" fontId="0" fillId="6" borderId="9" xfId="0" applyFill="1" applyBorder="1" applyAlignment="1">
      <alignment horizontal="left"/>
    </xf>
    <xf numFmtId="0" fontId="0" fillId="11" borderId="9" xfId="0" applyFill="1" applyBorder="1" applyAlignment="1">
      <alignment horizontal="left"/>
    </xf>
    <xf numFmtId="0" fontId="0" fillId="3" borderId="9" xfId="0" applyFill="1" applyBorder="1" applyAlignment="1">
      <alignment horizontal="left"/>
    </xf>
    <xf numFmtId="0" fontId="0" fillId="8" borderId="9" xfId="0" applyFill="1" applyBorder="1" applyAlignment="1">
      <alignment horizontal="left"/>
    </xf>
    <xf numFmtId="0" fontId="0" fillId="7" borderId="9" xfId="0" applyFill="1" applyBorder="1" applyAlignment="1">
      <alignment horizontal="left"/>
    </xf>
    <xf numFmtId="0" fontId="0" fillId="10" borderId="10" xfId="0" applyFill="1" applyBorder="1" applyAlignment="1">
      <alignment horizontal="left"/>
    </xf>
    <xf numFmtId="0" fontId="0" fillId="10" borderId="11" xfId="0" applyFill="1" applyBorder="1" applyAlignment="1">
      <alignment horizontal="left"/>
    </xf>
    <xf numFmtId="0" fontId="0" fillId="10" borderId="12" xfId="0" applyFill="1" applyBorder="1" applyAlignment="1">
      <alignment horizontal="left"/>
    </xf>
    <xf numFmtId="0" fontId="3" fillId="9" borderId="10" xfId="0" applyFont="1" applyFill="1" applyBorder="1" applyAlignment="1">
      <alignment horizontal="left"/>
    </xf>
    <xf numFmtId="0" fontId="3" fillId="9" borderId="11" xfId="0" applyFont="1" applyFill="1" applyBorder="1" applyAlignment="1">
      <alignment horizontal="left"/>
    </xf>
    <xf numFmtId="0" fontId="3" fillId="9" borderId="12" xfId="0" applyFont="1" applyFill="1" applyBorder="1" applyAlignment="1">
      <alignment horizontal="left"/>
    </xf>
    <xf numFmtId="0" fontId="0" fillId="13" borderId="10" xfId="0" applyFill="1" applyBorder="1" applyAlignment="1">
      <alignment horizontal="left"/>
    </xf>
    <xf numFmtId="0" fontId="0" fillId="13" borderId="11" xfId="0" applyFill="1" applyBorder="1" applyAlignment="1">
      <alignment horizontal="left"/>
    </xf>
    <xf numFmtId="0" fontId="0" fillId="13" borderId="12" xfId="0" applyFill="1" applyBorder="1" applyAlignment="1">
      <alignment horizontal="left"/>
    </xf>
    <xf numFmtId="0" fontId="0" fillId="0" borderId="6" xfId="0" applyFill="1" applyBorder="1" applyAlignment="1">
      <alignment horizontal="left"/>
    </xf>
    <xf numFmtId="0" fontId="0" fillId="0" borderId="7" xfId="0" applyFill="1" applyBorder="1" applyAlignment="1">
      <alignment horizontal="left"/>
    </xf>
    <xf numFmtId="0" fontId="1" fillId="0" borderId="11" xfId="0" applyFont="1" applyFill="1" applyBorder="1" applyAlignment="1">
      <alignment horizontal="center"/>
    </xf>
    <xf numFmtId="0" fontId="0" fillId="0" borderId="1" xfId="0" applyBorder="1" applyAlignment="1">
      <alignment horizontal="left"/>
    </xf>
    <xf numFmtId="0" fontId="0" fillId="0" borderId="2" xfId="0" applyBorder="1" applyAlignment="1">
      <alignment horizontal="left"/>
    </xf>
    <xf numFmtId="0" fontId="0" fillId="0" borderId="4" xfId="0" applyFill="1" applyBorder="1" applyAlignment="1">
      <alignment horizontal="left"/>
    </xf>
    <xf numFmtId="0" fontId="0" fillId="0" borderId="0" xfId="0" applyFill="1" applyBorder="1" applyAlignment="1">
      <alignment horizontal="left"/>
    </xf>
    <xf numFmtId="0" fontId="0" fillId="0" borderId="4" xfId="0" applyFont="1" applyFill="1" applyBorder="1" applyAlignment="1">
      <alignment horizontal="left"/>
    </xf>
    <xf numFmtId="0" fontId="0" fillId="0" borderId="0" xfId="0" applyFont="1" applyFill="1" applyBorder="1" applyAlignment="1">
      <alignment horizontal="left"/>
    </xf>
    <xf numFmtId="0" fontId="1" fillId="2" borderId="0" xfId="0" applyFont="1" applyFill="1" applyAlignment="1">
      <alignment horizontal="left"/>
    </xf>
    <xf numFmtId="0" fontId="0" fillId="0" borderId="1" xfId="0" applyBorder="1" applyAlignment="1">
      <alignment horizontal="left" vertical="top" wrapText="1"/>
    </xf>
    <xf numFmtId="0" fontId="0" fillId="0" borderId="2" xfId="0" applyBorder="1" applyAlignment="1">
      <alignment horizontal="left" vertical="top" wrapText="1"/>
    </xf>
    <xf numFmtId="0" fontId="0" fillId="0" borderId="3" xfId="0" applyBorder="1" applyAlignment="1">
      <alignment horizontal="left" vertical="top" wrapText="1"/>
    </xf>
    <xf numFmtId="0" fontId="0" fillId="0" borderId="4" xfId="0" applyBorder="1" applyAlignment="1">
      <alignment horizontal="left" vertical="top" wrapText="1"/>
    </xf>
    <xf numFmtId="0" fontId="0" fillId="0" borderId="0" xfId="0" applyBorder="1" applyAlignment="1">
      <alignment horizontal="left" vertical="top" wrapText="1"/>
    </xf>
    <xf numFmtId="0" fontId="0" fillId="0" borderId="5" xfId="0" applyBorder="1" applyAlignment="1">
      <alignment horizontal="left" vertical="top" wrapText="1"/>
    </xf>
    <xf numFmtId="0" fontId="0" fillId="0" borderId="6" xfId="0" applyBorder="1" applyAlignment="1">
      <alignment horizontal="left" vertical="top" wrapText="1"/>
    </xf>
    <xf numFmtId="0" fontId="0" fillId="0" borderId="7" xfId="0" applyBorder="1" applyAlignment="1">
      <alignment horizontal="left" vertical="top" wrapText="1"/>
    </xf>
    <xf numFmtId="0" fontId="0" fillId="0" borderId="8" xfId="0" applyBorder="1" applyAlignment="1">
      <alignment horizontal="left" vertical="top" wrapText="1"/>
    </xf>
    <xf numFmtId="0" fontId="1" fillId="15" borderId="0" xfId="0" applyFont="1" applyFill="1" applyAlignment="1">
      <alignment horizontal="center"/>
    </xf>
    <xf numFmtId="0" fontId="1" fillId="0" borderId="10" xfId="0" applyFont="1" applyBorder="1" applyAlignment="1">
      <alignment horizontal="center"/>
    </xf>
    <xf numFmtId="0" fontId="1" fillId="0" borderId="11" xfId="0" applyFont="1" applyBorder="1" applyAlignment="1">
      <alignment horizontal="center"/>
    </xf>
    <xf numFmtId="0" fontId="1" fillId="0" borderId="2" xfId="0" applyFont="1" applyFill="1" applyBorder="1" applyAlignment="1">
      <alignment horizontal="center"/>
    </xf>
    <xf numFmtId="0" fontId="1" fillId="15" borderId="2" xfId="0" applyFont="1" applyFill="1" applyBorder="1" applyAlignment="1">
      <alignment horizontal="center"/>
    </xf>
    <xf numFmtId="0" fontId="1" fillId="15" borderId="3" xfId="0" applyFont="1" applyFill="1" applyBorder="1" applyAlignment="1">
      <alignment horizontal="center"/>
    </xf>
    <xf numFmtId="0" fontId="1" fillId="2" borderId="21" xfId="0" applyFont="1" applyFill="1" applyBorder="1" applyAlignment="1">
      <alignment horizontal="center"/>
    </xf>
    <xf numFmtId="0" fontId="1" fillId="2" borderId="22" xfId="0" applyFont="1" applyFill="1" applyBorder="1" applyAlignment="1">
      <alignment horizontal="center"/>
    </xf>
    <xf numFmtId="0" fontId="0" fillId="2" borderId="16" xfId="0" applyFill="1" applyBorder="1" applyAlignment="1">
      <alignment horizontal="center" vertical="center" wrapText="1"/>
    </xf>
    <xf numFmtId="0" fontId="0" fillId="2" borderId="17" xfId="0" applyFill="1" applyBorder="1" applyAlignment="1">
      <alignment horizontal="center" vertical="center" wrapText="1"/>
    </xf>
    <xf numFmtId="0" fontId="0" fillId="2" borderId="18" xfId="0" applyFill="1" applyBorder="1" applyAlignment="1">
      <alignment horizontal="center" vertical="center" wrapText="1"/>
    </xf>
    <xf numFmtId="0" fontId="0" fillId="2" borderId="20" xfId="0" applyFill="1" applyBorder="1" applyAlignment="1">
      <alignment horizontal="center" vertical="center" wrapText="1"/>
    </xf>
    <xf numFmtId="0" fontId="0" fillId="2" borderId="13" xfId="0" applyFont="1" applyFill="1" applyBorder="1" applyAlignment="1">
      <alignment horizontal="center" wrapText="1"/>
    </xf>
    <xf numFmtId="0" fontId="0" fillId="2" borderId="15" xfId="0" applyFont="1" applyFill="1" applyBorder="1" applyAlignment="1">
      <alignment horizontal="center" wrapText="1"/>
    </xf>
    <xf numFmtId="0" fontId="0" fillId="2" borderId="18" xfId="0" applyFont="1" applyFill="1" applyBorder="1" applyAlignment="1">
      <alignment horizontal="center" wrapText="1"/>
    </xf>
    <xf numFmtId="0" fontId="0" fillId="2" borderId="20" xfId="0" applyFont="1" applyFill="1" applyBorder="1" applyAlignment="1">
      <alignment horizontal="center" wrapText="1"/>
    </xf>
    <xf numFmtId="0" fontId="1" fillId="2" borderId="10" xfId="0" applyFont="1" applyFill="1" applyBorder="1" applyAlignment="1">
      <alignment horizontal="center" vertical="center"/>
    </xf>
    <xf numFmtId="0" fontId="1" fillId="2" borderId="12" xfId="0" applyFont="1" applyFill="1" applyBorder="1" applyAlignment="1">
      <alignment horizontal="center" vertical="center"/>
    </xf>
    <xf numFmtId="0" fontId="1" fillId="2" borderId="10" xfId="0" applyFont="1" applyFill="1" applyBorder="1" applyAlignment="1">
      <alignment horizontal="center"/>
    </xf>
    <xf numFmtId="0" fontId="1" fillId="2" borderId="11" xfId="0" applyFont="1" applyFill="1" applyBorder="1" applyAlignment="1">
      <alignment horizontal="center"/>
    </xf>
    <xf numFmtId="0" fontId="1" fillId="2" borderId="12" xfId="0" applyFont="1" applyFill="1" applyBorder="1" applyAlignment="1">
      <alignment horizontal="center"/>
    </xf>
    <xf numFmtId="0" fontId="0" fillId="2" borderId="1" xfId="0" applyFill="1" applyBorder="1" applyAlignment="1">
      <alignment horizontal="left"/>
    </xf>
    <xf numFmtId="0" fontId="0" fillId="2" borderId="2" xfId="0" applyFill="1" applyBorder="1" applyAlignment="1">
      <alignment horizontal="left"/>
    </xf>
    <xf numFmtId="0" fontId="0" fillId="2" borderId="3" xfId="0" applyFill="1" applyBorder="1" applyAlignment="1">
      <alignment horizontal="left"/>
    </xf>
    <xf numFmtId="0" fontId="0" fillId="2" borderId="4" xfId="0" applyFill="1" applyBorder="1" applyAlignment="1">
      <alignment horizontal="left"/>
    </xf>
    <xf numFmtId="0" fontId="0" fillId="2" borderId="0" xfId="0" applyFill="1" applyBorder="1" applyAlignment="1">
      <alignment horizontal="left"/>
    </xf>
    <xf numFmtId="0" fontId="0" fillId="2" borderId="5" xfId="0" applyFill="1" applyBorder="1" applyAlignment="1">
      <alignment horizontal="left"/>
    </xf>
    <xf numFmtId="0" fontId="0" fillId="2" borderId="6" xfId="0" applyFill="1" applyBorder="1" applyAlignment="1">
      <alignment horizontal="left"/>
    </xf>
    <xf numFmtId="0" fontId="0" fillId="2" borderId="7" xfId="0" applyFill="1" applyBorder="1" applyAlignment="1">
      <alignment horizontal="left"/>
    </xf>
    <xf numFmtId="0" fontId="0" fillId="2" borderId="8" xfId="0" applyFill="1" applyBorder="1" applyAlignment="1">
      <alignment horizontal="left"/>
    </xf>
    <xf numFmtId="0" fontId="0" fillId="0" borderId="9" xfId="0" applyBorder="1" applyAlignment="1">
      <alignment horizontal="left" vertical="top" wrapText="1"/>
    </xf>
    <xf numFmtId="0" fontId="0" fillId="2" borderId="14" xfId="0" applyFont="1" applyFill="1" applyBorder="1" applyAlignment="1">
      <alignment horizontal="center" wrapText="1"/>
    </xf>
    <xf numFmtId="0" fontId="0" fillId="2" borderId="19" xfId="0" applyFont="1" applyFill="1" applyBorder="1" applyAlignment="1">
      <alignment horizontal="center" wrapText="1"/>
    </xf>
    <xf numFmtId="0" fontId="1" fillId="2" borderId="13" xfId="0" applyFont="1" applyFill="1" applyBorder="1" applyAlignment="1">
      <alignment horizontal="center"/>
    </xf>
    <xf numFmtId="0" fontId="1" fillId="2" borderId="15" xfId="0" applyFont="1" applyFill="1" applyBorder="1" applyAlignment="1">
      <alignment horizontal="center"/>
    </xf>
    <xf numFmtId="0" fontId="1" fillId="18" borderId="0" xfId="0" applyFont="1" applyFill="1" applyAlignment="1">
      <alignment horizontal="center"/>
    </xf>
    <xf numFmtId="0" fontId="0" fillId="17" borderId="1" xfId="0" applyFill="1" applyBorder="1" applyAlignment="1">
      <alignment horizontal="center" vertical="center"/>
    </xf>
    <xf numFmtId="0" fontId="0" fillId="17" borderId="6" xfId="0" applyFill="1" applyBorder="1" applyAlignment="1">
      <alignment horizontal="center" vertical="center"/>
    </xf>
    <xf numFmtId="0" fontId="0" fillId="17" borderId="13" xfId="0" applyFill="1" applyBorder="1" applyAlignment="1">
      <alignment horizontal="center" vertical="center"/>
    </xf>
    <xf numFmtId="0" fontId="0" fillId="17" borderId="16" xfId="0" applyFill="1" applyBorder="1" applyAlignment="1">
      <alignment horizontal="center" vertical="center"/>
    </xf>
    <xf numFmtId="0" fontId="0" fillId="17" borderId="18" xfId="0" applyFill="1" applyBorder="1" applyAlignment="1">
      <alignment horizontal="center" vertical="center"/>
    </xf>
    <xf numFmtId="0" fontId="0" fillId="2" borderId="6" xfId="0" applyFill="1" applyBorder="1" applyAlignment="1">
      <alignment horizontal="left" vertical="top" wrapText="1"/>
    </xf>
    <xf numFmtId="0" fontId="0" fillId="2" borderId="7" xfId="0" applyFill="1" applyBorder="1" applyAlignment="1">
      <alignment horizontal="left" vertical="top" wrapText="1"/>
    </xf>
    <xf numFmtId="0" fontId="0" fillId="2" borderId="8" xfId="0" applyFill="1" applyBorder="1" applyAlignment="1">
      <alignment horizontal="left" vertical="top" wrapText="1"/>
    </xf>
    <xf numFmtId="0" fontId="6" fillId="2" borderId="4" xfId="1" applyFill="1" applyBorder="1" applyAlignment="1" applyProtection="1">
      <alignment horizontal="left" wrapText="1"/>
    </xf>
    <xf numFmtId="0" fontId="6" fillId="2" borderId="0" xfId="1" applyFill="1" applyBorder="1" applyAlignment="1" applyProtection="1">
      <alignment horizontal="left" wrapText="1"/>
    </xf>
    <xf numFmtId="0" fontId="6" fillId="2" borderId="5" xfId="1" applyFill="1" applyBorder="1" applyAlignment="1" applyProtection="1">
      <alignment horizontal="left" wrapText="1"/>
    </xf>
    <xf numFmtId="0" fontId="0" fillId="2" borderId="4" xfId="0" applyFill="1" applyBorder="1" applyAlignment="1">
      <alignment horizontal="left" vertical="top" wrapText="1"/>
    </xf>
    <xf numFmtId="0" fontId="0" fillId="2" borderId="0" xfId="0" applyFill="1" applyBorder="1" applyAlignment="1">
      <alignment horizontal="left" vertical="top" wrapText="1"/>
    </xf>
    <xf numFmtId="0" fontId="0" fillId="2" borderId="5" xfId="0" applyFill="1" applyBorder="1" applyAlignment="1">
      <alignment horizontal="left" vertical="top" wrapText="1"/>
    </xf>
    <xf numFmtId="0" fontId="0" fillId="17" borderId="1" xfId="0" applyFill="1" applyBorder="1" applyAlignment="1">
      <alignment horizontal="center" vertical="center" wrapText="1"/>
    </xf>
    <xf numFmtId="0" fontId="0" fillId="17" borderId="6" xfId="0" applyFill="1" applyBorder="1" applyAlignment="1">
      <alignment horizontal="center" vertical="center" wrapText="1"/>
    </xf>
    <xf numFmtId="0" fontId="7" fillId="2" borderId="4" xfId="1" applyFont="1" applyFill="1" applyBorder="1" applyAlignment="1" applyProtection="1">
      <alignment horizontal="left" wrapText="1"/>
    </xf>
    <xf numFmtId="0" fontId="7" fillId="2" borderId="0" xfId="1" applyFont="1" applyFill="1" applyBorder="1" applyAlignment="1" applyProtection="1">
      <alignment horizontal="left" wrapText="1"/>
    </xf>
    <xf numFmtId="0" fontId="7" fillId="2" borderId="5" xfId="1" applyFont="1" applyFill="1" applyBorder="1" applyAlignment="1" applyProtection="1">
      <alignment horizontal="left" wrapText="1"/>
    </xf>
  </cellXfs>
  <cellStyles count="2">
    <cellStyle name="Link" xfId="1" builtinId="8"/>
    <cellStyle name="Standard" xfId="0" builtinId="0"/>
  </cellStyles>
  <dxfs count="0"/>
  <tableStyles count="0" defaultTableStyle="TableStyleMedium9" defaultPivotStyle="PivotStyleLight16"/>
  <colors>
    <mruColors>
      <color rgb="FF666633"/>
      <color rgb="FFFF4F25"/>
      <color rgb="FFFF3300"/>
      <color rgb="FFCC99FF"/>
      <color rgb="FF33CC33"/>
      <color rgb="FFFA8150"/>
      <color rgb="FFDDDDDD"/>
      <color rgb="FFEAEAEA"/>
      <color rgb="FF9966FF"/>
      <color rgb="FFB2B2B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lotArea>
      <c:layout/>
      <c:barChart>
        <c:barDir val="col"/>
        <c:grouping val="clustered"/>
        <c:varyColors val="0"/>
        <c:ser>
          <c:idx val="0"/>
          <c:order val="0"/>
          <c:tx>
            <c:strRef>
              <c:f>Class_GC!$G$4</c:f>
              <c:strCache>
                <c:ptCount val="1"/>
                <c:pt idx="0">
                  <c:v>Global warming</c:v>
                </c:pt>
              </c:strCache>
            </c:strRef>
          </c:tx>
          <c:invertIfNegative val="0"/>
          <c:cat>
            <c:strRef>
              <c:f>Class_GC!$I$3:$J$3</c:f>
              <c:strCache>
                <c:ptCount val="2"/>
                <c:pt idx="0">
                  <c:v>soy</c:v>
                </c:pt>
                <c:pt idx="1">
                  <c:v>beef</c:v>
                </c:pt>
              </c:strCache>
            </c:strRef>
          </c:cat>
          <c:val>
            <c:numRef>
              <c:f>Class_GC!$I$4:$J$4</c:f>
              <c:numCache>
                <c:formatCode>0</c:formatCode>
                <c:ptCount val="2"/>
                <c:pt idx="0">
                  <c:v>22.422599999999996</c:v>
                </c:pt>
                <c:pt idx="1">
                  <c:v>65.334900000000005</c:v>
                </c:pt>
              </c:numCache>
            </c:numRef>
          </c:val>
          <c:extLst>
            <c:ext xmlns:c16="http://schemas.microsoft.com/office/drawing/2014/chart" uri="{C3380CC4-5D6E-409C-BE32-E72D297353CC}">
              <c16:uniqueId val="{00000000-ED9B-4D30-92C5-342B3B563775}"/>
            </c:ext>
          </c:extLst>
        </c:ser>
        <c:dLbls>
          <c:showLegendKey val="0"/>
          <c:showVal val="0"/>
          <c:showCatName val="0"/>
          <c:showSerName val="0"/>
          <c:showPercent val="0"/>
          <c:showBubbleSize val="0"/>
        </c:dLbls>
        <c:gapWidth val="150"/>
        <c:axId val="110891392"/>
        <c:axId val="110892928"/>
      </c:barChart>
      <c:catAx>
        <c:axId val="110891392"/>
        <c:scaling>
          <c:orientation val="minMax"/>
        </c:scaling>
        <c:delete val="0"/>
        <c:axPos val="b"/>
        <c:numFmt formatCode="General" sourceLinked="0"/>
        <c:majorTickMark val="out"/>
        <c:minorTickMark val="none"/>
        <c:tickLblPos val="nextTo"/>
        <c:crossAx val="110892928"/>
        <c:crosses val="autoZero"/>
        <c:auto val="1"/>
        <c:lblAlgn val="ctr"/>
        <c:lblOffset val="100"/>
        <c:noMultiLvlLbl val="0"/>
      </c:catAx>
      <c:valAx>
        <c:axId val="110892928"/>
        <c:scaling>
          <c:orientation val="minMax"/>
        </c:scaling>
        <c:delete val="0"/>
        <c:axPos val="l"/>
        <c:majorGridlines/>
        <c:numFmt formatCode="0" sourceLinked="1"/>
        <c:majorTickMark val="out"/>
        <c:minorTickMark val="none"/>
        <c:tickLblPos val="nextTo"/>
        <c:crossAx val="110891392"/>
        <c:crosses val="autoZero"/>
        <c:crossBetween val="between"/>
      </c:valAx>
    </c:plotArea>
    <c:plotVisOnly val="1"/>
    <c:dispBlanksAs val="gap"/>
    <c:showDLblsOverMax val="0"/>
  </c:chart>
  <c:printSettings>
    <c:headerFooter/>
    <c:pageMargins b="0.78740157499999996" l="0.511811024" r="0.511811024" t="0.78740157499999996" header="0.31496062000000008" footer="0.31496062000000008"/>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Terrestrial acidification </a:t>
            </a:r>
          </a:p>
        </c:rich>
      </c:tx>
      <c:overlay val="0"/>
    </c:title>
    <c:autoTitleDeleted val="0"/>
    <c:plotArea>
      <c:layout/>
      <c:barChart>
        <c:barDir val="col"/>
        <c:grouping val="clustered"/>
        <c:varyColors val="0"/>
        <c:ser>
          <c:idx val="0"/>
          <c:order val="0"/>
          <c:tx>
            <c:strRef>
              <c:f>Class_GC!$G$5:$H$5</c:f>
              <c:strCache>
                <c:ptCount val="2"/>
                <c:pt idx="0">
                  <c:v>Terrestrial acidification</c:v>
                </c:pt>
                <c:pt idx="1">
                  <c:v>kg SO2 eq</c:v>
                </c:pt>
              </c:strCache>
            </c:strRef>
          </c:tx>
          <c:invertIfNegative val="0"/>
          <c:cat>
            <c:strRef>
              <c:f>(Class_GC!$I$3,Class_GC!$J$3)</c:f>
              <c:strCache>
                <c:ptCount val="2"/>
                <c:pt idx="0">
                  <c:v>soy</c:v>
                </c:pt>
                <c:pt idx="1">
                  <c:v>beef</c:v>
                </c:pt>
              </c:strCache>
            </c:strRef>
          </c:cat>
          <c:val>
            <c:numRef>
              <c:f>(Class_GC!$I$5,Class_GC!$J$5)</c:f>
              <c:numCache>
                <c:formatCode>0.0</c:formatCode>
                <c:ptCount val="2"/>
                <c:pt idx="0" formatCode="0.00">
                  <c:v>2.9939819999999999E-2</c:v>
                </c:pt>
                <c:pt idx="1">
                  <c:v>1.0217556000000001</c:v>
                </c:pt>
              </c:numCache>
            </c:numRef>
          </c:val>
          <c:extLst>
            <c:ext xmlns:c16="http://schemas.microsoft.com/office/drawing/2014/chart" uri="{C3380CC4-5D6E-409C-BE32-E72D297353CC}">
              <c16:uniqueId val="{00000000-DBCE-442A-9517-7C962D601964}"/>
            </c:ext>
          </c:extLst>
        </c:ser>
        <c:dLbls>
          <c:showLegendKey val="0"/>
          <c:showVal val="0"/>
          <c:showCatName val="0"/>
          <c:showSerName val="0"/>
          <c:showPercent val="0"/>
          <c:showBubbleSize val="0"/>
        </c:dLbls>
        <c:gapWidth val="150"/>
        <c:axId val="110917120"/>
        <c:axId val="110918656"/>
      </c:barChart>
      <c:catAx>
        <c:axId val="110917120"/>
        <c:scaling>
          <c:orientation val="minMax"/>
        </c:scaling>
        <c:delete val="0"/>
        <c:axPos val="b"/>
        <c:numFmt formatCode="General" sourceLinked="0"/>
        <c:majorTickMark val="out"/>
        <c:minorTickMark val="none"/>
        <c:tickLblPos val="nextTo"/>
        <c:crossAx val="110918656"/>
        <c:crosses val="autoZero"/>
        <c:auto val="1"/>
        <c:lblAlgn val="ctr"/>
        <c:lblOffset val="100"/>
        <c:noMultiLvlLbl val="0"/>
      </c:catAx>
      <c:valAx>
        <c:axId val="110918656"/>
        <c:scaling>
          <c:orientation val="minMax"/>
        </c:scaling>
        <c:delete val="0"/>
        <c:axPos val="l"/>
        <c:majorGridlines/>
        <c:numFmt formatCode="0.00" sourceLinked="1"/>
        <c:majorTickMark val="out"/>
        <c:minorTickMark val="none"/>
        <c:tickLblPos val="nextTo"/>
        <c:crossAx val="110917120"/>
        <c:crosses val="autoZero"/>
        <c:crossBetween val="between"/>
      </c:valAx>
    </c:plotArea>
    <c:plotVisOnly val="1"/>
    <c:dispBlanksAs val="gap"/>
    <c:showDLblsOverMax val="0"/>
  </c:chart>
  <c:printSettings>
    <c:headerFooter/>
    <c:pageMargins b="0.78740157499999996" l="0.511811024" r="0.511811024" t="0.78740157499999996" header="0.31496062000000008" footer="0.31496062000000008"/>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pt-BR"/>
              <a:t>Land use</a:t>
            </a:r>
          </a:p>
        </c:rich>
      </c:tx>
      <c:overlay val="0"/>
    </c:title>
    <c:autoTitleDeleted val="0"/>
    <c:plotArea>
      <c:layout/>
      <c:barChart>
        <c:barDir val="col"/>
        <c:grouping val="clustered"/>
        <c:varyColors val="0"/>
        <c:ser>
          <c:idx val="0"/>
          <c:order val="0"/>
          <c:tx>
            <c:strRef>
              <c:f>Class_GC!$G$8:$H$8</c:f>
              <c:strCache>
                <c:ptCount val="2"/>
                <c:pt idx="0">
                  <c:v>Land use</c:v>
                </c:pt>
                <c:pt idx="1">
                  <c:v>m2.year</c:v>
                </c:pt>
              </c:strCache>
            </c:strRef>
          </c:tx>
          <c:invertIfNegative val="0"/>
          <c:cat>
            <c:strRef>
              <c:f>(Class_GC!$I$3,Class_GC!$J$3)</c:f>
              <c:strCache>
                <c:ptCount val="2"/>
                <c:pt idx="0">
                  <c:v>soy</c:v>
                </c:pt>
                <c:pt idx="1">
                  <c:v>beef</c:v>
                </c:pt>
              </c:strCache>
            </c:strRef>
          </c:cat>
          <c:val>
            <c:numRef>
              <c:f>(Class_GC!$I$8,Class_GC!$J$8)</c:f>
              <c:numCache>
                <c:formatCode>0</c:formatCode>
                <c:ptCount val="2"/>
                <c:pt idx="0">
                  <c:v>33.210999999999999</c:v>
                </c:pt>
                <c:pt idx="1">
                  <c:v>45.39</c:v>
                </c:pt>
              </c:numCache>
            </c:numRef>
          </c:val>
          <c:extLst>
            <c:ext xmlns:c16="http://schemas.microsoft.com/office/drawing/2014/chart" uri="{C3380CC4-5D6E-409C-BE32-E72D297353CC}">
              <c16:uniqueId val="{00000000-4462-4C94-9C49-06BDD71D3145}"/>
            </c:ext>
          </c:extLst>
        </c:ser>
        <c:dLbls>
          <c:showLegendKey val="0"/>
          <c:showVal val="0"/>
          <c:showCatName val="0"/>
          <c:showSerName val="0"/>
          <c:showPercent val="0"/>
          <c:showBubbleSize val="0"/>
        </c:dLbls>
        <c:gapWidth val="150"/>
        <c:axId val="111364352"/>
        <c:axId val="111378432"/>
      </c:barChart>
      <c:catAx>
        <c:axId val="111364352"/>
        <c:scaling>
          <c:orientation val="minMax"/>
        </c:scaling>
        <c:delete val="0"/>
        <c:axPos val="b"/>
        <c:numFmt formatCode="General" sourceLinked="0"/>
        <c:majorTickMark val="out"/>
        <c:minorTickMark val="none"/>
        <c:tickLblPos val="nextTo"/>
        <c:crossAx val="111378432"/>
        <c:crosses val="autoZero"/>
        <c:auto val="1"/>
        <c:lblAlgn val="ctr"/>
        <c:lblOffset val="100"/>
        <c:noMultiLvlLbl val="0"/>
      </c:catAx>
      <c:valAx>
        <c:axId val="111378432"/>
        <c:scaling>
          <c:orientation val="minMax"/>
        </c:scaling>
        <c:delete val="0"/>
        <c:axPos val="l"/>
        <c:majorGridlines/>
        <c:numFmt formatCode="0" sourceLinked="1"/>
        <c:majorTickMark val="out"/>
        <c:minorTickMark val="none"/>
        <c:tickLblPos val="nextTo"/>
        <c:crossAx val="111364352"/>
        <c:crosses val="autoZero"/>
        <c:crossBetween val="between"/>
      </c:valAx>
    </c:plotArea>
    <c:plotVisOnly val="1"/>
    <c:dispBlanksAs val="gap"/>
    <c:showDLblsOverMax val="0"/>
  </c:chart>
  <c:printSettings>
    <c:headerFooter/>
    <c:pageMargins b="0.78740157499999996" l="0.511811024" r="0.511811024" t="0.78740157499999996" header="0.31496062000000008" footer="0.31496062000000008"/>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Water consumption</a:t>
            </a:r>
          </a:p>
        </c:rich>
      </c:tx>
      <c:overlay val="0"/>
    </c:title>
    <c:autoTitleDeleted val="0"/>
    <c:plotArea>
      <c:layout/>
      <c:barChart>
        <c:barDir val="col"/>
        <c:grouping val="clustered"/>
        <c:varyColors val="0"/>
        <c:ser>
          <c:idx val="0"/>
          <c:order val="0"/>
          <c:tx>
            <c:strRef>
              <c:f>Class_GC!$G$9:$H$9</c:f>
              <c:strCache>
                <c:ptCount val="2"/>
                <c:pt idx="0">
                  <c:v>Water consumption</c:v>
                </c:pt>
                <c:pt idx="1">
                  <c:v>m3</c:v>
                </c:pt>
              </c:strCache>
            </c:strRef>
          </c:tx>
          <c:invertIfNegative val="0"/>
          <c:cat>
            <c:strRef>
              <c:f>(Class_GC!$I$3,Class_GC!$J$3)</c:f>
              <c:strCache>
                <c:ptCount val="2"/>
                <c:pt idx="0">
                  <c:v>soy</c:v>
                </c:pt>
                <c:pt idx="1">
                  <c:v>beef</c:v>
                </c:pt>
              </c:strCache>
            </c:strRef>
          </c:cat>
          <c:val>
            <c:numRef>
              <c:f>(Class_GC!$I$9,Class_GC!$J$9)</c:f>
              <c:numCache>
                <c:formatCode>0.0</c:formatCode>
                <c:ptCount val="2"/>
                <c:pt idx="0">
                  <c:v>0.10000466</c:v>
                </c:pt>
                <c:pt idx="1">
                  <c:v>0.42330180000000001</c:v>
                </c:pt>
              </c:numCache>
            </c:numRef>
          </c:val>
          <c:extLst>
            <c:ext xmlns:c16="http://schemas.microsoft.com/office/drawing/2014/chart" uri="{C3380CC4-5D6E-409C-BE32-E72D297353CC}">
              <c16:uniqueId val="{00000000-59F3-4244-8E69-B5D3268C7FBE}"/>
            </c:ext>
          </c:extLst>
        </c:ser>
        <c:dLbls>
          <c:showLegendKey val="0"/>
          <c:showVal val="0"/>
          <c:showCatName val="0"/>
          <c:showSerName val="0"/>
          <c:showPercent val="0"/>
          <c:showBubbleSize val="0"/>
        </c:dLbls>
        <c:gapWidth val="150"/>
        <c:axId val="111389696"/>
        <c:axId val="111403776"/>
      </c:barChart>
      <c:catAx>
        <c:axId val="111389696"/>
        <c:scaling>
          <c:orientation val="minMax"/>
        </c:scaling>
        <c:delete val="0"/>
        <c:axPos val="b"/>
        <c:numFmt formatCode="General" sourceLinked="0"/>
        <c:majorTickMark val="out"/>
        <c:minorTickMark val="none"/>
        <c:tickLblPos val="nextTo"/>
        <c:crossAx val="111403776"/>
        <c:crosses val="autoZero"/>
        <c:auto val="1"/>
        <c:lblAlgn val="ctr"/>
        <c:lblOffset val="100"/>
        <c:noMultiLvlLbl val="0"/>
      </c:catAx>
      <c:valAx>
        <c:axId val="111403776"/>
        <c:scaling>
          <c:orientation val="minMax"/>
        </c:scaling>
        <c:delete val="0"/>
        <c:axPos val="l"/>
        <c:majorGridlines/>
        <c:numFmt formatCode="0.0" sourceLinked="1"/>
        <c:majorTickMark val="out"/>
        <c:minorTickMark val="none"/>
        <c:tickLblPos val="nextTo"/>
        <c:crossAx val="111389696"/>
        <c:crosses val="autoZero"/>
        <c:crossBetween val="between"/>
      </c:valAx>
    </c:plotArea>
    <c:plotVisOnly val="1"/>
    <c:dispBlanksAs val="gap"/>
    <c:showDLblsOverMax val="0"/>
  </c:chart>
  <c:printSettings>
    <c:headerFooter/>
    <c:pageMargins b="0.78740157499999996" l="0.511811024" r="0.511811024" t="0.78740157499999996" header="0.31496062000000008" footer="0.31496062000000008"/>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Fossil resource scarcity </a:t>
            </a:r>
          </a:p>
        </c:rich>
      </c:tx>
      <c:overlay val="0"/>
    </c:title>
    <c:autoTitleDeleted val="0"/>
    <c:plotArea>
      <c:layout/>
      <c:barChart>
        <c:barDir val="col"/>
        <c:grouping val="clustered"/>
        <c:varyColors val="0"/>
        <c:ser>
          <c:idx val="0"/>
          <c:order val="0"/>
          <c:tx>
            <c:strRef>
              <c:f>Class_GC!$G$10:$H$10</c:f>
              <c:strCache>
                <c:ptCount val="2"/>
                <c:pt idx="0">
                  <c:v>Fossil resource scarcity</c:v>
                </c:pt>
                <c:pt idx="1">
                  <c:v>kg oil eq</c:v>
                </c:pt>
              </c:strCache>
            </c:strRef>
          </c:tx>
          <c:invertIfNegative val="0"/>
          <c:cat>
            <c:strRef>
              <c:f>(Class_GC!$I$3,Class_GC!$J$3)</c:f>
              <c:strCache>
                <c:ptCount val="2"/>
                <c:pt idx="0">
                  <c:v>soy</c:v>
                </c:pt>
                <c:pt idx="1">
                  <c:v>beef</c:v>
                </c:pt>
              </c:strCache>
            </c:strRef>
          </c:cat>
          <c:val>
            <c:numRef>
              <c:f>(Class_GC!$I$10,Class_GC!$J$10)</c:f>
              <c:numCache>
                <c:formatCode>0.0</c:formatCode>
                <c:ptCount val="2"/>
                <c:pt idx="0">
                  <c:v>1.5002980000000001</c:v>
                </c:pt>
                <c:pt idx="1">
                  <c:v>3.8314500000000002</c:v>
                </c:pt>
              </c:numCache>
            </c:numRef>
          </c:val>
          <c:extLst>
            <c:ext xmlns:c16="http://schemas.microsoft.com/office/drawing/2014/chart" uri="{C3380CC4-5D6E-409C-BE32-E72D297353CC}">
              <c16:uniqueId val="{00000000-8E9C-454F-9134-6E55EF957424}"/>
            </c:ext>
          </c:extLst>
        </c:ser>
        <c:dLbls>
          <c:showLegendKey val="0"/>
          <c:showVal val="0"/>
          <c:showCatName val="0"/>
          <c:showSerName val="0"/>
          <c:showPercent val="0"/>
          <c:showBubbleSize val="0"/>
        </c:dLbls>
        <c:gapWidth val="150"/>
        <c:axId val="111751168"/>
        <c:axId val="111752704"/>
      </c:barChart>
      <c:catAx>
        <c:axId val="111751168"/>
        <c:scaling>
          <c:orientation val="minMax"/>
        </c:scaling>
        <c:delete val="0"/>
        <c:axPos val="b"/>
        <c:numFmt formatCode="General" sourceLinked="0"/>
        <c:majorTickMark val="out"/>
        <c:minorTickMark val="none"/>
        <c:tickLblPos val="nextTo"/>
        <c:crossAx val="111752704"/>
        <c:crosses val="autoZero"/>
        <c:auto val="1"/>
        <c:lblAlgn val="ctr"/>
        <c:lblOffset val="100"/>
        <c:noMultiLvlLbl val="0"/>
      </c:catAx>
      <c:valAx>
        <c:axId val="111752704"/>
        <c:scaling>
          <c:orientation val="minMax"/>
        </c:scaling>
        <c:delete val="0"/>
        <c:axPos val="l"/>
        <c:majorGridlines/>
        <c:numFmt formatCode="0.0" sourceLinked="1"/>
        <c:majorTickMark val="out"/>
        <c:minorTickMark val="none"/>
        <c:tickLblPos val="nextTo"/>
        <c:crossAx val="111751168"/>
        <c:crosses val="autoZero"/>
        <c:crossBetween val="between"/>
      </c:valAx>
    </c:plotArea>
    <c:plotVisOnly val="1"/>
    <c:dispBlanksAs val="gap"/>
    <c:showDLblsOverMax val="0"/>
  </c:chart>
  <c:printSettings>
    <c:headerFooter/>
    <c:pageMargins b="0.78740157499999996" l="0.511811024" r="0.511811024" t="0.78740157499999996" header="0.31496062000000008" footer="0.31496062000000008"/>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Overview!$J$11</c:f>
              <c:strCache>
                <c:ptCount val="1"/>
                <c:pt idx="0">
                  <c:v>soy</c:v>
                </c:pt>
              </c:strCache>
            </c:strRef>
          </c:tx>
          <c:invertIfNegative val="0"/>
          <c:cat>
            <c:strRef>
              <c:f>Overview!$I$12:$I$14</c:f>
              <c:strCache>
                <c:ptCount val="3"/>
                <c:pt idx="0">
                  <c:v>Human health</c:v>
                </c:pt>
                <c:pt idx="1">
                  <c:v>Ecosystems</c:v>
                </c:pt>
                <c:pt idx="2">
                  <c:v>Resources</c:v>
                </c:pt>
              </c:strCache>
            </c:strRef>
          </c:cat>
          <c:val>
            <c:numRef>
              <c:f>Overview!$J$12:$J$14</c:f>
              <c:numCache>
                <c:formatCode>0</c:formatCode>
                <c:ptCount val="3"/>
                <c:pt idx="0">
                  <c:v>444.1</c:v>
                </c:pt>
                <c:pt idx="1">
                  <c:v>98.1</c:v>
                </c:pt>
                <c:pt idx="2">
                  <c:v>5.4969999999999999</c:v>
                </c:pt>
              </c:numCache>
            </c:numRef>
          </c:val>
          <c:extLst>
            <c:ext xmlns:c16="http://schemas.microsoft.com/office/drawing/2014/chart" uri="{C3380CC4-5D6E-409C-BE32-E72D297353CC}">
              <c16:uniqueId val="{00000000-1E0B-4804-A409-EA85D86CA38B}"/>
            </c:ext>
          </c:extLst>
        </c:ser>
        <c:ser>
          <c:idx val="1"/>
          <c:order val="1"/>
          <c:tx>
            <c:strRef>
              <c:f>Overview!$K$11</c:f>
              <c:strCache>
                <c:ptCount val="1"/>
                <c:pt idx="0">
                  <c:v>beef</c:v>
                </c:pt>
              </c:strCache>
            </c:strRef>
          </c:tx>
          <c:invertIfNegative val="0"/>
          <c:cat>
            <c:strRef>
              <c:f>Overview!$I$12:$I$14</c:f>
              <c:strCache>
                <c:ptCount val="3"/>
                <c:pt idx="0">
                  <c:v>Human health</c:v>
                </c:pt>
                <c:pt idx="1">
                  <c:v>Ecosystems</c:v>
                </c:pt>
                <c:pt idx="2">
                  <c:v>Resources</c:v>
                </c:pt>
              </c:strCache>
            </c:strRef>
          </c:cat>
          <c:val>
            <c:numRef>
              <c:f>Overview!$K$12:$K$14</c:f>
              <c:numCache>
                <c:formatCode>0</c:formatCode>
                <c:ptCount val="3"/>
                <c:pt idx="0">
                  <c:v>696.35</c:v>
                </c:pt>
                <c:pt idx="1">
                  <c:v>64.400999999999996</c:v>
                </c:pt>
                <c:pt idx="2">
                  <c:v>4.3708980000000004</c:v>
                </c:pt>
              </c:numCache>
            </c:numRef>
          </c:val>
          <c:extLst>
            <c:ext xmlns:c16="http://schemas.microsoft.com/office/drawing/2014/chart" uri="{C3380CC4-5D6E-409C-BE32-E72D297353CC}">
              <c16:uniqueId val="{00000001-1E0B-4804-A409-EA85D86CA38B}"/>
            </c:ext>
          </c:extLst>
        </c:ser>
        <c:dLbls>
          <c:showLegendKey val="0"/>
          <c:showVal val="0"/>
          <c:showCatName val="0"/>
          <c:showSerName val="0"/>
          <c:showPercent val="0"/>
          <c:showBubbleSize val="0"/>
        </c:dLbls>
        <c:gapWidth val="150"/>
        <c:axId val="111967616"/>
        <c:axId val="111981696"/>
      </c:barChart>
      <c:catAx>
        <c:axId val="111967616"/>
        <c:scaling>
          <c:orientation val="minMax"/>
        </c:scaling>
        <c:delete val="0"/>
        <c:axPos val="b"/>
        <c:numFmt formatCode="General" sourceLinked="0"/>
        <c:majorTickMark val="out"/>
        <c:minorTickMark val="none"/>
        <c:tickLblPos val="nextTo"/>
        <c:crossAx val="111981696"/>
        <c:crosses val="autoZero"/>
        <c:auto val="1"/>
        <c:lblAlgn val="ctr"/>
        <c:lblOffset val="100"/>
        <c:noMultiLvlLbl val="0"/>
      </c:catAx>
      <c:valAx>
        <c:axId val="111981696"/>
        <c:scaling>
          <c:orientation val="minMax"/>
        </c:scaling>
        <c:delete val="0"/>
        <c:axPos val="l"/>
        <c:majorGridlines/>
        <c:numFmt formatCode="0" sourceLinked="1"/>
        <c:majorTickMark val="out"/>
        <c:minorTickMark val="none"/>
        <c:tickLblPos val="nextTo"/>
        <c:crossAx val="111967616"/>
        <c:crosses val="autoZero"/>
        <c:crossBetween val="between"/>
      </c:valAx>
    </c:plotArea>
    <c:legend>
      <c:legendPos val="r"/>
      <c:overlay val="0"/>
    </c:legend>
    <c:plotVisOnly val="1"/>
    <c:dispBlanksAs val="gap"/>
    <c:showDLblsOverMax val="0"/>
  </c:chart>
  <c:printSettings>
    <c:headerFooter/>
    <c:pageMargins b="0.78740157499999996" l="0.511811024" r="0.511811024" t="0.78740157499999996" header="0.31496062000000036" footer="0.31496062000000036"/>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percentStacked"/>
        <c:varyColors val="0"/>
        <c:ser>
          <c:idx val="0"/>
          <c:order val="0"/>
          <c:tx>
            <c:strRef>
              <c:f>TOTAL_soy!$S$95</c:f>
              <c:strCache>
                <c:ptCount val="1"/>
              </c:strCache>
            </c:strRef>
          </c:tx>
          <c:invertIfNegative val="0"/>
          <c:cat>
            <c:strRef>
              <c:f>TOTAL_soy!$R$96:$R$113</c:f>
              <c:strCache>
                <c:ptCount val="18"/>
                <c:pt idx="0">
                  <c:v>Global warming</c:v>
                </c:pt>
                <c:pt idx="1">
                  <c:v>Stratospheric ozone depletion</c:v>
                </c:pt>
                <c:pt idx="2">
                  <c:v>Ionizing radiation</c:v>
                </c:pt>
                <c:pt idx="3">
                  <c:v>Ozone formation, Human health</c:v>
                </c:pt>
                <c:pt idx="4">
                  <c:v>Fine particulate matter formation</c:v>
                </c:pt>
                <c:pt idx="5">
                  <c:v>Ozone formation, Terrestrial ecosystems</c:v>
                </c:pt>
                <c:pt idx="6">
                  <c:v>Terrestrial acidification</c:v>
                </c:pt>
                <c:pt idx="7">
                  <c:v>Freshwater eutrophication</c:v>
                </c:pt>
                <c:pt idx="8">
                  <c:v>Marine eutrophication</c:v>
                </c:pt>
                <c:pt idx="9">
                  <c:v>Terrestrial ecotoxicity</c:v>
                </c:pt>
                <c:pt idx="10">
                  <c:v>Freshwater ecotoxicity</c:v>
                </c:pt>
                <c:pt idx="11">
                  <c:v>Marine ecotoxicity</c:v>
                </c:pt>
                <c:pt idx="12">
                  <c:v>Human carcinogenic toxicity</c:v>
                </c:pt>
                <c:pt idx="13">
                  <c:v>Human non-carcinogenic toxicity</c:v>
                </c:pt>
                <c:pt idx="14">
                  <c:v>Land use</c:v>
                </c:pt>
                <c:pt idx="15">
                  <c:v>Mineral resource scarcity</c:v>
                </c:pt>
                <c:pt idx="16">
                  <c:v>Fossil resource scarcity</c:v>
                </c:pt>
                <c:pt idx="17">
                  <c:v>Water consumption</c:v>
                </c:pt>
              </c:strCache>
            </c:strRef>
          </c:cat>
          <c:val>
            <c:numRef>
              <c:f>TOTAL_soy!$S$96:$S$113</c:f>
              <c:numCache>
                <c:formatCode>General</c:formatCode>
                <c:ptCount val="18"/>
              </c:numCache>
            </c:numRef>
          </c:val>
          <c:extLst>
            <c:ext xmlns:c16="http://schemas.microsoft.com/office/drawing/2014/chart" uri="{C3380CC4-5D6E-409C-BE32-E72D297353CC}">
              <c16:uniqueId val="{00000000-4800-4DB1-BE41-ABFBFFE2A587}"/>
            </c:ext>
          </c:extLst>
        </c:ser>
        <c:ser>
          <c:idx val="1"/>
          <c:order val="1"/>
          <c:tx>
            <c:strRef>
              <c:f>TOTAL_soy!$T$95</c:f>
              <c:strCache>
                <c:ptCount val="1"/>
              </c:strCache>
            </c:strRef>
          </c:tx>
          <c:invertIfNegative val="0"/>
          <c:cat>
            <c:strRef>
              <c:f>TOTAL_soy!$R$96:$R$113</c:f>
              <c:strCache>
                <c:ptCount val="18"/>
                <c:pt idx="0">
                  <c:v>Global warming</c:v>
                </c:pt>
                <c:pt idx="1">
                  <c:v>Stratospheric ozone depletion</c:v>
                </c:pt>
                <c:pt idx="2">
                  <c:v>Ionizing radiation</c:v>
                </c:pt>
                <c:pt idx="3">
                  <c:v>Ozone formation, Human health</c:v>
                </c:pt>
                <c:pt idx="4">
                  <c:v>Fine particulate matter formation</c:v>
                </c:pt>
                <c:pt idx="5">
                  <c:v>Ozone formation, Terrestrial ecosystems</c:v>
                </c:pt>
                <c:pt idx="6">
                  <c:v>Terrestrial acidification</c:v>
                </c:pt>
                <c:pt idx="7">
                  <c:v>Freshwater eutrophication</c:v>
                </c:pt>
                <c:pt idx="8">
                  <c:v>Marine eutrophication</c:v>
                </c:pt>
                <c:pt idx="9">
                  <c:v>Terrestrial ecotoxicity</c:v>
                </c:pt>
                <c:pt idx="10">
                  <c:v>Freshwater ecotoxicity</c:v>
                </c:pt>
                <c:pt idx="11">
                  <c:v>Marine ecotoxicity</c:v>
                </c:pt>
                <c:pt idx="12">
                  <c:v>Human carcinogenic toxicity</c:v>
                </c:pt>
                <c:pt idx="13">
                  <c:v>Human non-carcinogenic toxicity</c:v>
                </c:pt>
                <c:pt idx="14">
                  <c:v>Land use</c:v>
                </c:pt>
                <c:pt idx="15">
                  <c:v>Mineral resource scarcity</c:v>
                </c:pt>
                <c:pt idx="16">
                  <c:v>Fossil resource scarcity</c:v>
                </c:pt>
                <c:pt idx="17">
                  <c:v>Water consumption</c:v>
                </c:pt>
              </c:strCache>
            </c:strRef>
          </c:cat>
          <c:val>
            <c:numRef>
              <c:f>TOTAL_soy!$T$96:$T$113</c:f>
              <c:numCache>
                <c:formatCode>General</c:formatCode>
                <c:ptCount val="18"/>
              </c:numCache>
            </c:numRef>
          </c:val>
          <c:extLst>
            <c:ext xmlns:c16="http://schemas.microsoft.com/office/drawing/2014/chart" uri="{C3380CC4-5D6E-409C-BE32-E72D297353CC}">
              <c16:uniqueId val="{00000001-4800-4DB1-BE41-ABFBFFE2A587}"/>
            </c:ext>
          </c:extLst>
        </c:ser>
        <c:ser>
          <c:idx val="2"/>
          <c:order val="2"/>
          <c:tx>
            <c:strRef>
              <c:f>TOTAL_soy!$U$95</c:f>
              <c:strCache>
                <c:ptCount val="1"/>
              </c:strCache>
            </c:strRef>
          </c:tx>
          <c:invertIfNegative val="0"/>
          <c:cat>
            <c:strRef>
              <c:f>TOTAL_soy!$R$96:$R$113</c:f>
              <c:strCache>
                <c:ptCount val="18"/>
                <c:pt idx="0">
                  <c:v>Global warming</c:v>
                </c:pt>
                <c:pt idx="1">
                  <c:v>Stratospheric ozone depletion</c:v>
                </c:pt>
                <c:pt idx="2">
                  <c:v>Ionizing radiation</c:v>
                </c:pt>
                <c:pt idx="3">
                  <c:v>Ozone formation, Human health</c:v>
                </c:pt>
                <c:pt idx="4">
                  <c:v>Fine particulate matter formation</c:v>
                </c:pt>
                <c:pt idx="5">
                  <c:v>Ozone formation, Terrestrial ecosystems</c:v>
                </c:pt>
                <c:pt idx="6">
                  <c:v>Terrestrial acidification</c:v>
                </c:pt>
                <c:pt idx="7">
                  <c:v>Freshwater eutrophication</c:v>
                </c:pt>
                <c:pt idx="8">
                  <c:v>Marine eutrophication</c:v>
                </c:pt>
                <c:pt idx="9">
                  <c:v>Terrestrial ecotoxicity</c:v>
                </c:pt>
                <c:pt idx="10">
                  <c:v>Freshwater ecotoxicity</c:v>
                </c:pt>
                <c:pt idx="11">
                  <c:v>Marine ecotoxicity</c:v>
                </c:pt>
                <c:pt idx="12">
                  <c:v>Human carcinogenic toxicity</c:v>
                </c:pt>
                <c:pt idx="13">
                  <c:v>Human non-carcinogenic toxicity</c:v>
                </c:pt>
                <c:pt idx="14">
                  <c:v>Land use</c:v>
                </c:pt>
                <c:pt idx="15">
                  <c:v>Mineral resource scarcity</c:v>
                </c:pt>
                <c:pt idx="16">
                  <c:v>Fossil resource scarcity</c:v>
                </c:pt>
                <c:pt idx="17">
                  <c:v>Water consumption</c:v>
                </c:pt>
              </c:strCache>
            </c:strRef>
          </c:cat>
          <c:val>
            <c:numRef>
              <c:f>TOTAL_soy!$U$96:$U$113</c:f>
              <c:numCache>
                <c:formatCode>General</c:formatCode>
                <c:ptCount val="18"/>
              </c:numCache>
            </c:numRef>
          </c:val>
          <c:extLst>
            <c:ext xmlns:c16="http://schemas.microsoft.com/office/drawing/2014/chart" uri="{C3380CC4-5D6E-409C-BE32-E72D297353CC}">
              <c16:uniqueId val="{00000002-4800-4DB1-BE41-ABFBFFE2A587}"/>
            </c:ext>
          </c:extLst>
        </c:ser>
        <c:ser>
          <c:idx val="3"/>
          <c:order val="3"/>
          <c:tx>
            <c:strRef>
              <c:f>TOTAL_soy!$V$95</c:f>
              <c:strCache>
                <c:ptCount val="1"/>
              </c:strCache>
            </c:strRef>
          </c:tx>
          <c:invertIfNegative val="0"/>
          <c:cat>
            <c:strRef>
              <c:f>TOTAL_soy!$R$96:$R$113</c:f>
              <c:strCache>
                <c:ptCount val="18"/>
                <c:pt idx="0">
                  <c:v>Global warming</c:v>
                </c:pt>
                <c:pt idx="1">
                  <c:v>Stratospheric ozone depletion</c:v>
                </c:pt>
                <c:pt idx="2">
                  <c:v>Ionizing radiation</c:v>
                </c:pt>
                <c:pt idx="3">
                  <c:v>Ozone formation, Human health</c:v>
                </c:pt>
                <c:pt idx="4">
                  <c:v>Fine particulate matter formation</c:v>
                </c:pt>
                <c:pt idx="5">
                  <c:v>Ozone formation, Terrestrial ecosystems</c:v>
                </c:pt>
                <c:pt idx="6">
                  <c:v>Terrestrial acidification</c:v>
                </c:pt>
                <c:pt idx="7">
                  <c:v>Freshwater eutrophication</c:v>
                </c:pt>
                <c:pt idx="8">
                  <c:v>Marine eutrophication</c:v>
                </c:pt>
                <c:pt idx="9">
                  <c:v>Terrestrial ecotoxicity</c:v>
                </c:pt>
                <c:pt idx="10">
                  <c:v>Freshwater ecotoxicity</c:v>
                </c:pt>
                <c:pt idx="11">
                  <c:v>Marine ecotoxicity</c:v>
                </c:pt>
                <c:pt idx="12">
                  <c:v>Human carcinogenic toxicity</c:v>
                </c:pt>
                <c:pt idx="13">
                  <c:v>Human non-carcinogenic toxicity</c:v>
                </c:pt>
                <c:pt idx="14">
                  <c:v>Land use</c:v>
                </c:pt>
                <c:pt idx="15">
                  <c:v>Mineral resource scarcity</c:v>
                </c:pt>
                <c:pt idx="16">
                  <c:v>Fossil resource scarcity</c:v>
                </c:pt>
                <c:pt idx="17">
                  <c:v>Water consumption</c:v>
                </c:pt>
              </c:strCache>
            </c:strRef>
          </c:cat>
          <c:val>
            <c:numRef>
              <c:f>TOTAL_soy!$V$96:$V$113</c:f>
              <c:numCache>
                <c:formatCode>General</c:formatCode>
                <c:ptCount val="18"/>
              </c:numCache>
            </c:numRef>
          </c:val>
          <c:extLst>
            <c:ext xmlns:c16="http://schemas.microsoft.com/office/drawing/2014/chart" uri="{C3380CC4-5D6E-409C-BE32-E72D297353CC}">
              <c16:uniqueId val="{00000003-4800-4DB1-BE41-ABFBFFE2A587}"/>
            </c:ext>
          </c:extLst>
        </c:ser>
        <c:ser>
          <c:idx val="4"/>
          <c:order val="4"/>
          <c:tx>
            <c:strRef>
              <c:f>TOTAL_soy!$X$95</c:f>
              <c:strCache>
                <c:ptCount val="1"/>
                <c:pt idx="0">
                  <c:v>Step 1*</c:v>
                </c:pt>
              </c:strCache>
            </c:strRef>
          </c:tx>
          <c:invertIfNegative val="0"/>
          <c:cat>
            <c:strRef>
              <c:f>TOTAL_soy!$R$96:$R$113</c:f>
              <c:strCache>
                <c:ptCount val="18"/>
                <c:pt idx="0">
                  <c:v>Global warming</c:v>
                </c:pt>
                <c:pt idx="1">
                  <c:v>Stratospheric ozone depletion</c:v>
                </c:pt>
                <c:pt idx="2">
                  <c:v>Ionizing radiation</c:v>
                </c:pt>
                <c:pt idx="3">
                  <c:v>Ozone formation, Human health</c:v>
                </c:pt>
                <c:pt idx="4">
                  <c:v>Fine particulate matter formation</c:v>
                </c:pt>
                <c:pt idx="5">
                  <c:v>Ozone formation, Terrestrial ecosystems</c:v>
                </c:pt>
                <c:pt idx="6">
                  <c:v>Terrestrial acidification</c:v>
                </c:pt>
                <c:pt idx="7">
                  <c:v>Freshwater eutrophication</c:v>
                </c:pt>
                <c:pt idx="8">
                  <c:v>Marine eutrophication</c:v>
                </c:pt>
                <c:pt idx="9">
                  <c:v>Terrestrial ecotoxicity</c:v>
                </c:pt>
                <c:pt idx="10">
                  <c:v>Freshwater ecotoxicity</c:v>
                </c:pt>
                <c:pt idx="11">
                  <c:v>Marine ecotoxicity</c:v>
                </c:pt>
                <c:pt idx="12">
                  <c:v>Human carcinogenic toxicity</c:v>
                </c:pt>
                <c:pt idx="13">
                  <c:v>Human non-carcinogenic toxicity</c:v>
                </c:pt>
                <c:pt idx="14">
                  <c:v>Land use</c:v>
                </c:pt>
                <c:pt idx="15">
                  <c:v>Mineral resource scarcity</c:v>
                </c:pt>
                <c:pt idx="16">
                  <c:v>Fossil resource scarcity</c:v>
                </c:pt>
                <c:pt idx="17">
                  <c:v>Water consumption</c:v>
                </c:pt>
              </c:strCache>
            </c:strRef>
          </c:cat>
          <c:val>
            <c:numRef>
              <c:f>TOTAL_soy!$X$96:$X$113</c:f>
              <c:numCache>
                <c:formatCode>0.00E+00</c:formatCode>
                <c:ptCount val="18"/>
                <c:pt idx="0">
                  <c:v>1.7779999999999998E-4</c:v>
                </c:pt>
                <c:pt idx="1">
                  <c:v>1.5680000000000001E-6</c:v>
                </c:pt>
                <c:pt idx="2">
                  <c:v>1.4420000000000001E-7</c:v>
                </c:pt>
                <c:pt idx="3">
                  <c:v>1.2992000000000002E-6</c:v>
                </c:pt>
                <c:pt idx="4">
                  <c:v>4.8580000000000008E-7</c:v>
                </c:pt>
                <c:pt idx="5">
                  <c:v>1.5260000000000001E-6</c:v>
                </c:pt>
                <c:pt idx="6">
                  <c:v>1.75E-6</c:v>
                </c:pt>
                <c:pt idx="7">
                  <c:v>2.7160000000000001E-5</c:v>
                </c:pt>
                <c:pt idx="8">
                  <c:v>8.0919999999999998E-6</c:v>
                </c:pt>
                <c:pt idx="9">
                  <c:v>3.4020000000000002E-6</c:v>
                </c:pt>
                <c:pt idx="10">
                  <c:v>2.142E-4</c:v>
                </c:pt>
                <c:pt idx="11">
                  <c:v>2.2540000000000001E-5</c:v>
                </c:pt>
                <c:pt idx="12">
                  <c:v>9.8700000000000004E-7</c:v>
                </c:pt>
                <c:pt idx="13">
                  <c:v>1.8620000000000001E-6</c:v>
                </c:pt>
                <c:pt idx="14">
                  <c:v>2.7860000000000001E-5</c:v>
                </c:pt>
                <c:pt idx="15">
                  <c:v>4.6059999999999994E-10</c:v>
                </c:pt>
                <c:pt idx="16">
                  <c:v>1.5260000000000001E-6</c:v>
                </c:pt>
                <c:pt idx="17">
                  <c:v>1.0472000000000001E-7</c:v>
                </c:pt>
              </c:numCache>
            </c:numRef>
          </c:val>
          <c:extLst>
            <c:ext xmlns:c16="http://schemas.microsoft.com/office/drawing/2014/chart" uri="{C3380CC4-5D6E-409C-BE32-E72D297353CC}">
              <c16:uniqueId val="{00000004-4800-4DB1-BE41-ABFBFFE2A587}"/>
            </c:ext>
          </c:extLst>
        </c:ser>
        <c:ser>
          <c:idx val="5"/>
          <c:order val="5"/>
          <c:tx>
            <c:strRef>
              <c:f>TOTAL_soy!$Z$95</c:f>
              <c:strCache>
                <c:ptCount val="1"/>
                <c:pt idx="0">
                  <c:v>Step 2*</c:v>
                </c:pt>
              </c:strCache>
            </c:strRef>
          </c:tx>
          <c:invertIfNegative val="0"/>
          <c:cat>
            <c:strRef>
              <c:f>TOTAL_soy!$R$96:$R$113</c:f>
              <c:strCache>
                <c:ptCount val="18"/>
                <c:pt idx="0">
                  <c:v>Global warming</c:v>
                </c:pt>
                <c:pt idx="1">
                  <c:v>Stratospheric ozone depletion</c:v>
                </c:pt>
                <c:pt idx="2">
                  <c:v>Ionizing radiation</c:v>
                </c:pt>
                <c:pt idx="3">
                  <c:v>Ozone formation, Human health</c:v>
                </c:pt>
                <c:pt idx="4">
                  <c:v>Fine particulate matter formation</c:v>
                </c:pt>
                <c:pt idx="5">
                  <c:v>Ozone formation, Terrestrial ecosystems</c:v>
                </c:pt>
                <c:pt idx="6">
                  <c:v>Terrestrial acidification</c:v>
                </c:pt>
                <c:pt idx="7">
                  <c:v>Freshwater eutrophication</c:v>
                </c:pt>
                <c:pt idx="8">
                  <c:v>Marine eutrophication</c:v>
                </c:pt>
                <c:pt idx="9">
                  <c:v>Terrestrial ecotoxicity</c:v>
                </c:pt>
                <c:pt idx="10">
                  <c:v>Freshwater ecotoxicity</c:v>
                </c:pt>
                <c:pt idx="11">
                  <c:v>Marine ecotoxicity</c:v>
                </c:pt>
                <c:pt idx="12">
                  <c:v>Human carcinogenic toxicity</c:v>
                </c:pt>
                <c:pt idx="13">
                  <c:v>Human non-carcinogenic toxicity</c:v>
                </c:pt>
                <c:pt idx="14">
                  <c:v>Land use</c:v>
                </c:pt>
                <c:pt idx="15">
                  <c:v>Mineral resource scarcity</c:v>
                </c:pt>
                <c:pt idx="16">
                  <c:v>Fossil resource scarcity</c:v>
                </c:pt>
                <c:pt idx="17">
                  <c:v>Water consumption</c:v>
                </c:pt>
              </c:strCache>
            </c:strRef>
          </c:cat>
          <c:val>
            <c:numRef>
              <c:f>TOTAL_soy!$Z$96:$Z$113</c:f>
              <c:numCache>
                <c:formatCode>0.00E+00</c:formatCode>
                <c:ptCount val="18"/>
                <c:pt idx="0">
                  <c:v>1.08288E-3</c:v>
                </c:pt>
                <c:pt idx="1">
                  <c:v>4.0704000000000001E-4</c:v>
                </c:pt>
                <c:pt idx="2">
                  <c:v>2.4768000000000001E-5</c:v>
                </c:pt>
                <c:pt idx="3">
                  <c:v>2.8799999999999995E-4</c:v>
                </c:pt>
                <c:pt idx="4">
                  <c:v>5.0304000000000006E-4</c:v>
                </c:pt>
                <c:pt idx="5">
                  <c:v>4.0319999999999999E-4</c:v>
                </c:pt>
                <c:pt idx="6">
                  <c:v>1.8086399999999998E-4</c:v>
                </c:pt>
                <c:pt idx="7">
                  <c:v>4.3583999999999993E-3</c:v>
                </c:pt>
                <c:pt idx="8">
                  <c:v>8.2175999999999994E-4</c:v>
                </c:pt>
                <c:pt idx="9">
                  <c:v>2.7648000000000001E-4</c:v>
                </c:pt>
                <c:pt idx="10">
                  <c:v>1.44192E-3</c:v>
                </c:pt>
                <c:pt idx="11">
                  <c:v>1.2748799999999999E-3</c:v>
                </c:pt>
                <c:pt idx="12">
                  <c:v>5.0111999999999995E-3</c:v>
                </c:pt>
                <c:pt idx="13">
                  <c:v>9.6383999999999991E-5</c:v>
                </c:pt>
                <c:pt idx="14">
                  <c:v>1.8700800000000001E-3</c:v>
                </c:pt>
                <c:pt idx="15">
                  <c:v>6.3551999999999999E-8</c:v>
                </c:pt>
                <c:pt idx="16">
                  <c:v>1.0656E-4</c:v>
                </c:pt>
                <c:pt idx="17">
                  <c:v>1.7491199999999996E-5</c:v>
                </c:pt>
              </c:numCache>
            </c:numRef>
          </c:val>
          <c:extLst>
            <c:ext xmlns:c16="http://schemas.microsoft.com/office/drawing/2014/chart" uri="{C3380CC4-5D6E-409C-BE32-E72D297353CC}">
              <c16:uniqueId val="{00000005-4800-4DB1-BE41-ABFBFFE2A587}"/>
            </c:ext>
          </c:extLst>
        </c:ser>
        <c:ser>
          <c:idx val="6"/>
          <c:order val="6"/>
          <c:tx>
            <c:strRef>
              <c:f>TOTAL_soy!$AB$95</c:f>
              <c:strCache>
                <c:ptCount val="1"/>
                <c:pt idx="0">
                  <c:v>Step 3*</c:v>
                </c:pt>
              </c:strCache>
            </c:strRef>
          </c:tx>
          <c:invertIfNegative val="0"/>
          <c:cat>
            <c:strRef>
              <c:f>TOTAL_soy!$R$96:$R$113</c:f>
              <c:strCache>
                <c:ptCount val="18"/>
                <c:pt idx="0">
                  <c:v>Global warming</c:v>
                </c:pt>
                <c:pt idx="1">
                  <c:v>Stratospheric ozone depletion</c:v>
                </c:pt>
                <c:pt idx="2">
                  <c:v>Ionizing radiation</c:v>
                </c:pt>
                <c:pt idx="3">
                  <c:v>Ozone formation, Human health</c:v>
                </c:pt>
                <c:pt idx="4">
                  <c:v>Fine particulate matter formation</c:v>
                </c:pt>
                <c:pt idx="5">
                  <c:v>Ozone formation, Terrestrial ecosystems</c:v>
                </c:pt>
                <c:pt idx="6">
                  <c:v>Terrestrial acidification</c:v>
                </c:pt>
                <c:pt idx="7">
                  <c:v>Freshwater eutrophication</c:v>
                </c:pt>
                <c:pt idx="8">
                  <c:v>Marine eutrophication</c:v>
                </c:pt>
                <c:pt idx="9">
                  <c:v>Terrestrial ecotoxicity</c:v>
                </c:pt>
                <c:pt idx="10">
                  <c:v>Freshwater ecotoxicity</c:v>
                </c:pt>
                <c:pt idx="11">
                  <c:v>Marine ecotoxicity</c:v>
                </c:pt>
                <c:pt idx="12">
                  <c:v>Human carcinogenic toxicity</c:v>
                </c:pt>
                <c:pt idx="13">
                  <c:v>Human non-carcinogenic toxicity</c:v>
                </c:pt>
                <c:pt idx="14">
                  <c:v>Land use</c:v>
                </c:pt>
                <c:pt idx="15">
                  <c:v>Mineral resource scarcity</c:v>
                </c:pt>
                <c:pt idx="16">
                  <c:v>Fossil resource scarcity</c:v>
                </c:pt>
                <c:pt idx="17">
                  <c:v>Water consumption</c:v>
                </c:pt>
              </c:strCache>
            </c:strRef>
          </c:cat>
          <c:val>
            <c:numRef>
              <c:f>TOTAL_soy!$AB$96:$AB$113</c:f>
              <c:numCache>
                <c:formatCode>0.00E+00</c:formatCode>
                <c:ptCount val="18"/>
                <c:pt idx="0">
                  <c:v>1.2230399999999999E-3</c:v>
                </c:pt>
                <c:pt idx="1">
                  <c:v>6.9503999999999996E-4</c:v>
                </c:pt>
                <c:pt idx="2">
                  <c:v>6.4127999999999993E-5</c:v>
                </c:pt>
                <c:pt idx="3">
                  <c:v>4.2623999999999998E-4</c:v>
                </c:pt>
                <c:pt idx="4">
                  <c:v>4.8767999999999999E-4</c:v>
                </c:pt>
                <c:pt idx="5">
                  <c:v>5.7792E-4</c:v>
                </c:pt>
                <c:pt idx="6">
                  <c:v>2.4767999999999996E-4</c:v>
                </c:pt>
                <c:pt idx="7">
                  <c:v>5.3183999999999992E-3</c:v>
                </c:pt>
                <c:pt idx="8">
                  <c:v>2.3807999999999998E-3</c:v>
                </c:pt>
                <c:pt idx="9">
                  <c:v>7.6031999999999988E-4</c:v>
                </c:pt>
                <c:pt idx="10">
                  <c:v>2.8992000000000002E-3</c:v>
                </c:pt>
                <c:pt idx="11">
                  <c:v>2.4191999999999998E-3</c:v>
                </c:pt>
                <c:pt idx="12">
                  <c:v>8.4671999999999994E-3</c:v>
                </c:pt>
                <c:pt idx="13">
                  <c:v>1.9065599999999999E-4</c:v>
                </c:pt>
                <c:pt idx="14">
                  <c:v>2.6112000000000002E-3</c:v>
                </c:pt>
                <c:pt idx="15">
                  <c:v>1.1539200000000001E-7</c:v>
                </c:pt>
                <c:pt idx="16">
                  <c:v>2.8991999999999999E-4</c:v>
                </c:pt>
                <c:pt idx="17">
                  <c:v>5.4719999999999998E-5</c:v>
                </c:pt>
              </c:numCache>
            </c:numRef>
          </c:val>
          <c:extLst>
            <c:ext xmlns:c16="http://schemas.microsoft.com/office/drawing/2014/chart" uri="{C3380CC4-5D6E-409C-BE32-E72D297353CC}">
              <c16:uniqueId val="{00000006-4800-4DB1-BE41-ABFBFFE2A587}"/>
            </c:ext>
          </c:extLst>
        </c:ser>
        <c:ser>
          <c:idx val="7"/>
          <c:order val="7"/>
          <c:tx>
            <c:strRef>
              <c:f>TOTAL_soy!$AD$95</c:f>
              <c:strCache>
                <c:ptCount val="1"/>
                <c:pt idx="0">
                  <c:v>Step 4*</c:v>
                </c:pt>
              </c:strCache>
            </c:strRef>
          </c:tx>
          <c:invertIfNegative val="0"/>
          <c:cat>
            <c:strRef>
              <c:f>TOTAL_soy!$R$96:$R$113</c:f>
              <c:strCache>
                <c:ptCount val="18"/>
                <c:pt idx="0">
                  <c:v>Global warming</c:v>
                </c:pt>
                <c:pt idx="1">
                  <c:v>Stratospheric ozone depletion</c:v>
                </c:pt>
                <c:pt idx="2">
                  <c:v>Ionizing radiation</c:v>
                </c:pt>
                <c:pt idx="3">
                  <c:v>Ozone formation, Human health</c:v>
                </c:pt>
                <c:pt idx="4">
                  <c:v>Fine particulate matter formation</c:v>
                </c:pt>
                <c:pt idx="5">
                  <c:v>Ozone formation, Terrestrial ecosystems</c:v>
                </c:pt>
                <c:pt idx="6">
                  <c:v>Terrestrial acidification</c:v>
                </c:pt>
                <c:pt idx="7">
                  <c:v>Freshwater eutrophication</c:v>
                </c:pt>
                <c:pt idx="8">
                  <c:v>Marine eutrophication</c:v>
                </c:pt>
                <c:pt idx="9">
                  <c:v>Terrestrial ecotoxicity</c:v>
                </c:pt>
                <c:pt idx="10">
                  <c:v>Freshwater ecotoxicity</c:v>
                </c:pt>
                <c:pt idx="11">
                  <c:v>Marine ecotoxicity</c:v>
                </c:pt>
                <c:pt idx="12">
                  <c:v>Human carcinogenic toxicity</c:v>
                </c:pt>
                <c:pt idx="13">
                  <c:v>Human non-carcinogenic toxicity</c:v>
                </c:pt>
                <c:pt idx="14">
                  <c:v>Land use</c:v>
                </c:pt>
                <c:pt idx="15">
                  <c:v>Mineral resource scarcity</c:v>
                </c:pt>
                <c:pt idx="16">
                  <c:v>Fossil resource scarcity</c:v>
                </c:pt>
                <c:pt idx="17">
                  <c:v>Water consumption</c:v>
                </c:pt>
              </c:strCache>
            </c:strRef>
          </c:cat>
          <c:val>
            <c:numRef>
              <c:f>TOTAL_soy!$AD$96:$AD$113</c:f>
              <c:numCache>
                <c:formatCode>0.00E+00</c:formatCode>
                <c:ptCount val="18"/>
                <c:pt idx="0">
                  <c:v>4.7800000000000002E-4</c:v>
                </c:pt>
                <c:pt idx="1">
                  <c:v>1.22E-4</c:v>
                </c:pt>
                <c:pt idx="2">
                  <c:v>2.3200000000000001E-5</c:v>
                </c:pt>
                <c:pt idx="3">
                  <c:v>3.86E-4</c:v>
                </c:pt>
                <c:pt idx="4">
                  <c:v>1.2E-4</c:v>
                </c:pt>
                <c:pt idx="5">
                  <c:v>4.57E-4</c:v>
                </c:pt>
                <c:pt idx="6">
                  <c:v>3.01E-4</c:v>
                </c:pt>
                <c:pt idx="7">
                  <c:v>5.0100000000000003E-4</c:v>
                </c:pt>
                <c:pt idx="8">
                  <c:v>5.8799999999999998E-4</c:v>
                </c:pt>
                <c:pt idx="9">
                  <c:v>3.2299999999999999E-5</c:v>
                </c:pt>
                <c:pt idx="10">
                  <c:v>1.9599999999999999E-4</c:v>
                </c:pt>
                <c:pt idx="11">
                  <c:v>1.1900000000000001E-4</c:v>
                </c:pt>
                <c:pt idx="12">
                  <c:v>1.5699999999999999E-4</c:v>
                </c:pt>
                <c:pt idx="13">
                  <c:v>6.0800000000000001E-5</c:v>
                </c:pt>
                <c:pt idx="14">
                  <c:v>8.7699999999999996E-4</c:v>
                </c:pt>
                <c:pt idx="15">
                  <c:v>7.7300000000000004E-9</c:v>
                </c:pt>
                <c:pt idx="16">
                  <c:v>1.1299999999999999E-3</c:v>
                </c:pt>
                <c:pt idx="17">
                  <c:v>3.0299999999999999E-4</c:v>
                </c:pt>
              </c:numCache>
            </c:numRef>
          </c:val>
          <c:extLst>
            <c:ext xmlns:c16="http://schemas.microsoft.com/office/drawing/2014/chart" uri="{C3380CC4-5D6E-409C-BE32-E72D297353CC}">
              <c16:uniqueId val="{00000007-4800-4DB1-BE41-ABFBFFE2A587}"/>
            </c:ext>
          </c:extLst>
        </c:ser>
        <c:dLbls>
          <c:showLegendKey val="0"/>
          <c:showVal val="0"/>
          <c:showCatName val="0"/>
          <c:showSerName val="0"/>
          <c:showPercent val="0"/>
          <c:showBubbleSize val="0"/>
        </c:dLbls>
        <c:gapWidth val="150"/>
        <c:overlap val="100"/>
        <c:axId val="114776704"/>
        <c:axId val="114786688"/>
      </c:barChart>
      <c:catAx>
        <c:axId val="114776704"/>
        <c:scaling>
          <c:orientation val="minMax"/>
        </c:scaling>
        <c:delete val="0"/>
        <c:axPos val="b"/>
        <c:numFmt formatCode="General" sourceLinked="0"/>
        <c:majorTickMark val="out"/>
        <c:minorTickMark val="none"/>
        <c:tickLblPos val="nextTo"/>
        <c:crossAx val="114786688"/>
        <c:crosses val="autoZero"/>
        <c:auto val="1"/>
        <c:lblAlgn val="ctr"/>
        <c:lblOffset val="100"/>
        <c:noMultiLvlLbl val="0"/>
      </c:catAx>
      <c:valAx>
        <c:axId val="114786688"/>
        <c:scaling>
          <c:orientation val="minMax"/>
        </c:scaling>
        <c:delete val="0"/>
        <c:axPos val="l"/>
        <c:majorGridlines/>
        <c:numFmt formatCode="0%" sourceLinked="1"/>
        <c:majorTickMark val="out"/>
        <c:minorTickMark val="none"/>
        <c:tickLblPos val="nextTo"/>
        <c:crossAx val="114776704"/>
        <c:crosses val="autoZero"/>
        <c:crossBetween val="between"/>
      </c:valAx>
    </c:plotArea>
    <c:legend>
      <c:legendPos val="r"/>
      <c:layout>
        <c:manualLayout>
          <c:xMode val="edge"/>
          <c:yMode val="edge"/>
          <c:x val="0.85705061360573243"/>
          <c:y val="0.2891976116278519"/>
          <c:w val="0.12943587288075478"/>
          <c:h val="0.23227918262483049"/>
        </c:manualLayout>
      </c:layout>
      <c:overlay val="0"/>
      <c:txPr>
        <a:bodyPr/>
        <a:lstStyle/>
        <a:p>
          <a:pPr>
            <a:defRPr sz="1200"/>
          </a:pPr>
          <a:endParaRPr lang="de-DE"/>
        </a:p>
      </c:txPr>
    </c:legend>
    <c:plotVisOnly val="1"/>
    <c:dispBlanksAs val="gap"/>
    <c:showDLblsOverMax val="0"/>
  </c:chart>
  <c:printSettings>
    <c:headerFooter/>
    <c:pageMargins b="0.78740157499999996" l="0.511811024" r="0.511811024" t="0.78740157499999996" header="0.31496062000000036" footer="0.31496062000000036"/>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percentStacked"/>
        <c:varyColors val="0"/>
        <c:ser>
          <c:idx val="0"/>
          <c:order val="0"/>
          <c:tx>
            <c:strRef>
              <c:f>TOTAL_beef!$O$38</c:f>
              <c:strCache>
                <c:ptCount val="1"/>
              </c:strCache>
            </c:strRef>
          </c:tx>
          <c:invertIfNegative val="0"/>
          <c:cat>
            <c:strRef>
              <c:f>TOTAL_beef!$N$39:$N$56</c:f>
              <c:strCache>
                <c:ptCount val="18"/>
                <c:pt idx="0">
                  <c:v>Global warming</c:v>
                </c:pt>
                <c:pt idx="1">
                  <c:v>Stratospheric ozone depletion</c:v>
                </c:pt>
                <c:pt idx="2">
                  <c:v>Ionizing radiation</c:v>
                </c:pt>
                <c:pt idx="3">
                  <c:v>Ozone formation, Human health</c:v>
                </c:pt>
                <c:pt idx="4">
                  <c:v>Fine particulate matter formation</c:v>
                </c:pt>
                <c:pt idx="5">
                  <c:v>Ozone formation, Terrestrial ecosystems</c:v>
                </c:pt>
                <c:pt idx="6">
                  <c:v>Terrestrial acidification</c:v>
                </c:pt>
                <c:pt idx="7">
                  <c:v>Freshwater eutrophication</c:v>
                </c:pt>
                <c:pt idx="8">
                  <c:v>Marine eutrophication</c:v>
                </c:pt>
                <c:pt idx="9">
                  <c:v>Terrestrial ecotoxicity</c:v>
                </c:pt>
                <c:pt idx="10">
                  <c:v>Freshwater ecotoxicity</c:v>
                </c:pt>
                <c:pt idx="11">
                  <c:v>Marine ecotoxicity</c:v>
                </c:pt>
                <c:pt idx="12">
                  <c:v>Human carcinogenic toxicity</c:v>
                </c:pt>
                <c:pt idx="13">
                  <c:v>Human non-carcinogenic toxicity</c:v>
                </c:pt>
                <c:pt idx="14">
                  <c:v>Land use</c:v>
                </c:pt>
                <c:pt idx="15">
                  <c:v>Mineral resource scarcity</c:v>
                </c:pt>
                <c:pt idx="16">
                  <c:v>Fossil resource scarcity</c:v>
                </c:pt>
                <c:pt idx="17">
                  <c:v>Water consumption</c:v>
                </c:pt>
              </c:strCache>
            </c:strRef>
          </c:cat>
          <c:val>
            <c:numRef>
              <c:f>TOTAL_beef!$O$39:$O$56</c:f>
              <c:numCache>
                <c:formatCode>General</c:formatCode>
                <c:ptCount val="18"/>
              </c:numCache>
            </c:numRef>
          </c:val>
          <c:extLst>
            <c:ext xmlns:c16="http://schemas.microsoft.com/office/drawing/2014/chart" uri="{C3380CC4-5D6E-409C-BE32-E72D297353CC}">
              <c16:uniqueId val="{00000000-47B2-46A9-94F9-B3C85E4B15C7}"/>
            </c:ext>
          </c:extLst>
        </c:ser>
        <c:ser>
          <c:idx val="1"/>
          <c:order val="1"/>
          <c:tx>
            <c:strRef>
              <c:f>TOTAL_beef!$P$38</c:f>
              <c:strCache>
                <c:ptCount val="1"/>
              </c:strCache>
            </c:strRef>
          </c:tx>
          <c:invertIfNegative val="0"/>
          <c:cat>
            <c:strRef>
              <c:f>TOTAL_beef!$N$39:$N$56</c:f>
              <c:strCache>
                <c:ptCount val="18"/>
                <c:pt idx="0">
                  <c:v>Global warming</c:v>
                </c:pt>
                <c:pt idx="1">
                  <c:v>Stratospheric ozone depletion</c:v>
                </c:pt>
                <c:pt idx="2">
                  <c:v>Ionizing radiation</c:v>
                </c:pt>
                <c:pt idx="3">
                  <c:v>Ozone formation, Human health</c:v>
                </c:pt>
                <c:pt idx="4">
                  <c:v>Fine particulate matter formation</c:v>
                </c:pt>
                <c:pt idx="5">
                  <c:v>Ozone formation, Terrestrial ecosystems</c:v>
                </c:pt>
                <c:pt idx="6">
                  <c:v>Terrestrial acidification</c:v>
                </c:pt>
                <c:pt idx="7">
                  <c:v>Freshwater eutrophication</c:v>
                </c:pt>
                <c:pt idx="8">
                  <c:v>Marine eutrophication</c:v>
                </c:pt>
                <c:pt idx="9">
                  <c:v>Terrestrial ecotoxicity</c:v>
                </c:pt>
                <c:pt idx="10">
                  <c:v>Freshwater ecotoxicity</c:v>
                </c:pt>
                <c:pt idx="11">
                  <c:v>Marine ecotoxicity</c:v>
                </c:pt>
                <c:pt idx="12">
                  <c:v>Human carcinogenic toxicity</c:v>
                </c:pt>
                <c:pt idx="13">
                  <c:v>Human non-carcinogenic toxicity</c:v>
                </c:pt>
                <c:pt idx="14">
                  <c:v>Land use</c:v>
                </c:pt>
                <c:pt idx="15">
                  <c:v>Mineral resource scarcity</c:v>
                </c:pt>
                <c:pt idx="16">
                  <c:v>Fossil resource scarcity</c:v>
                </c:pt>
                <c:pt idx="17">
                  <c:v>Water consumption</c:v>
                </c:pt>
              </c:strCache>
            </c:strRef>
          </c:cat>
          <c:val>
            <c:numRef>
              <c:f>TOTAL_beef!$P$39:$P$56</c:f>
              <c:numCache>
                <c:formatCode>General</c:formatCode>
                <c:ptCount val="18"/>
              </c:numCache>
            </c:numRef>
          </c:val>
          <c:extLst>
            <c:ext xmlns:c16="http://schemas.microsoft.com/office/drawing/2014/chart" uri="{C3380CC4-5D6E-409C-BE32-E72D297353CC}">
              <c16:uniqueId val="{00000001-47B2-46A9-94F9-B3C85E4B15C7}"/>
            </c:ext>
          </c:extLst>
        </c:ser>
        <c:ser>
          <c:idx val="2"/>
          <c:order val="2"/>
          <c:tx>
            <c:strRef>
              <c:f>TOTAL_beef!$Q$38</c:f>
              <c:strCache>
                <c:ptCount val="1"/>
              </c:strCache>
            </c:strRef>
          </c:tx>
          <c:invertIfNegative val="0"/>
          <c:cat>
            <c:strRef>
              <c:f>TOTAL_beef!$N$39:$N$56</c:f>
              <c:strCache>
                <c:ptCount val="18"/>
                <c:pt idx="0">
                  <c:v>Global warming</c:v>
                </c:pt>
                <c:pt idx="1">
                  <c:v>Stratospheric ozone depletion</c:v>
                </c:pt>
                <c:pt idx="2">
                  <c:v>Ionizing radiation</c:v>
                </c:pt>
                <c:pt idx="3">
                  <c:v>Ozone formation, Human health</c:v>
                </c:pt>
                <c:pt idx="4">
                  <c:v>Fine particulate matter formation</c:v>
                </c:pt>
                <c:pt idx="5">
                  <c:v>Ozone formation, Terrestrial ecosystems</c:v>
                </c:pt>
                <c:pt idx="6">
                  <c:v>Terrestrial acidification</c:v>
                </c:pt>
                <c:pt idx="7">
                  <c:v>Freshwater eutrophication</c:v>
                </c:pt>
                <c:pt idx="8">
                  <c:v>Marine eutrophication</c:v>
                </c:pt>
                <c:pt idx="9">
                  <c:v>Terrestrial ecotoxicity</c:v>
                </c:pt>
                <c:pt idx="10">
                  <c:v>Freshwater ecotoxicity</c:v>
                </c:pt>
                <c:pt idx="11">
                  <c:v>Marine ecotoxicity</c:v>
                </c:pt>
                <c:pt idx="12">
                  <c:v>Human carcinogenic toxicity</c:v>
                </c:pt>
                <c:pt idx="13">
                  <c:v>Human non-carcinogenic toxicity</c:v>
                </c:pt>
                <c:pt idx="14">
                  <c:v>Land use</c:v>
                </c:pt>
                <c:pt idx="15">
                  <c:v>Mineral resource scarcity</c:v>
                </c:pt>
                <c:pt idx="16">
                  <c:v>Fossil resource scarcity</c:v>
                </c:pt>
                <c:pt idx="17">
                  <c:v>Water consumption</c:v>
                </c:pt>
              </c:strCache>
            </c:strRef>
          </c:cat>
          <c:val>
            <c:numRef>
              <c:f>TOTAL_beef!$Q$39:$Q$56</c:f>
              <c:numCache>
                <c:formatCode>General</c:formatCode>
                <c:ptCount val="18"/>
              </c:numCache>
            </c:numRef>
          </c:val>
          <c:extLst>
            <c:ext xmlns:c16="http://schemas.microsoft.com/office/drawing/2014/chart" uri="{C3380CC4-5D6E-409C-BE32-E72D297353CC}">
              <c16:uniqueId val="{00000002-47B2-46A9-94F9-B3C85E4B15C7}"/>
            </c:ext>
          </c:extLst>
        </c:ser>
        <c:ser>
          <c:idx val="3"/>
          <c:order val="3"/>
          <c:tx>
            <c:strRef>
              <c:f>TOTAL_beef!$R$38</c:f>
              <c:strCache>
                <c:ptCount val="1"/>
              </c:strCache>
            </c:strRef>
          </c:tx>
          <c:invertIfNegative val="0"/>
          <c:cat>
            <c:strRef>
              <c:f>TOTAL_beef!$N$39:$N$56</c:f>
              <c:strCache>
                <c:ptCount val="18"/>
                <c:pt idx="0">
                  <c:v>Global warming</c:v>
                </c:pt>
                <c:pt idx="1">
                  <c:v>Stratospheric ozone depletion</c:v>
                </c:pt>
                <c:pt idx="2">
                  <c:v>Ionizing radiation</c:v>
                </c:pt>
                <c:pt idx="3">
                  <c:v>Ozone formation, Human health</c:v>
                </c:pt>
                <c:pt idx="4">
                  <c:v>Fine particulate matter formation</c:v>
                </c:pt>
                <c:pt idx="5">
                  <c:v>Ozone formation, Terrestrial ecosystems</c:v>
                </c:pt>
                <c:pt idx="6">
                  <c:v>Terrestrial acidification</c:v>
                </c:pt>
                <c:pt idx="7">
                  <c:v>Freshwater eutrophication</c:v>
                </c:pt>
                <c:pt idx="8">
                  <c:v>Marine eutrophication</c:v>
                </c:pt>
                <c:pt idx="9">
                  <c:v>Terrestrial ecotoxicity</c:v>
                </c:pt>
                <c:pt idx="10">
                  <c:v>Freshwater ecotoxicity</c:v>
                </c:pt>
                <c:pt idx="11">
                  <c:v>Marine ecotoxicity</c:v>
                </c:pt>
                <c:pt idx="12">
                  <c:v>Human carcinogenic toxicity</c:v>
                </c:pt>
                <c:pt idx="13">
                  <c:v>Human non-carcinogenic toxicity</c:v>
                </c:pt>
                <c:pt idx="14">
                  <c:v>Land use</c:v>
                </c:pt>
                <c:pt idx="15">
                  <c:v>Mineral resource scarcity</c:v>
                </c:pt>
                <c:pt idx="16">
                  <c:v>Fossil resource scarcity</c:v>
                </c:pt>
                <c:pt idx="17">
                  <c:v>Water consumption</c:v>
                </c:pt>
              </c:strCache>
            </c:strRef>
          </c:cat>
          <c:val>
            <c:numRef>
              <c:f>TOTAL_beef!$R$39:$R$56</c:f>
              <c:numCache>
                <c:formatCode>General</c:formatCode>
                <c:ptCount val="18"/>
              </c:numCache>
            </c:numRef>
          </c:val>
          <c:extLst>
            <c:ext xmlns:c16="http://schemas.microsoft.com/office/drawing/2014/chart" uri="{C3380CC4-5D6E-409C-BE32-E72D297353CC}">
              <c16:uniqueId val="{00000003-47B2-46A9-94F9-B3C85E4B15C7}"/>
            </c:ext>
          </c:extLst>
        </c:ser>
        <c:ser>
          <c:idx val="4"/>
          <c:order val="4"/>
          <c:tx>
            <c:strRef>
              <c:f>TOTAL_beef!$T$38</c:f>
              <c:strCache>
                <c:ptCount val="1"/>
                <c:pt idx="0">
                  <c:v>Step 1*</c:v>
                </c:pt>
              </c:strCache>
            </c:strRef>
          </c:tx>
          <c:invertIfNegative val="0"/>
          <c:cat>
            <c:strRef>
              <c:f>TOTAL_beef!$N$39:$N$56</c:f>
              <c:strCache>
                <c:ptCount val="18"/>
                <c:pt idx="0">
                  <c:v>Global warming</c:v>
                </c:pt>
                <c:pt idx="1">
                  <c:v>Stratospheric ozone depletion</c:v>
                </c:pt>
                <c:pt idx="2">
                  <c:v>Ionizing radiation</c:v>
                </c:pt>
                <c:pt idx="3">
                  <c:v>Ozone formation, Human health</c:v>
                </c:pt>
                <c:pt idx="4">
                  <c:v>Fine particulate matter formation</c:v>
                </c:pt>
                <c:pt idx="5">
                  <c:v>Ozone formation, Terrestrial ecosystems</c:v>
                </c:pt>
                <c:pt idx="6">
                  <c:v>Terrestrial acidification</c:v>
                </c:pt>
                <c:pt idx="7">
                  <c:v>Freshwater eutrophication</c:v>
                </c:pt>
                <c:pt idx="8">
                  <c:v>Marine eutrophication</c:v>
                </c:pt>
                <c:pt idx="9">
                  <c:v>Terrestrial ecotoxicity</c:v>
                </c:pt>
                <c:pt idx="10">
                  <c:v>Freshwater ecotoxicity</c:v>
                </c:pt>
                <c:pt idx="11">
                  <c:v>Marine ecotoxicity</c:v>
                </c:pt>
                <c:pt idx="12">
                  <c:v>Human carcinogenic toxicity</c:v>
                </c:pt>
                <c:pt idx="13">
                  <c:v>Human non-carcinogenic toxicity</c:v>
                </c:pt>
                <c:pt idx="14">
                  <c:v>Land use</c:v>
                </c:pt>
                <c:pt idx="15">
                  <c:v>Mineral resource scarcity</c:v>
                </c:pt>
                <c:pt idx="16">
                  <c:v>Fossil resource scarcity</c:v>
                </c:pt>
                <c:pt idx="17">
                  <c:v>Water consumption</c:v>
                </c:pt>
              </c:strCache>
            </c:strRef>
          </c:cat>
          <c:val>
            <c:numRef>
              <c:f>TOTAL_beef!$T$39:$T$56</c:f>
              <c:numCache>
                <c:formatCode>0.00E+00</c:formatCode>
                <c:ptCount val="18"/>
                <c:pt idx="0">
                  <c:v>1.8903599999999998E-3</c:v>
                </c:pt>
                <c:pt idx="1">
                  <c:v>1.4364599999999999E-4</c:v>
                </c:pt>
                <c:pt idx="2">
                  <c:v>1.9223999999999998E-5</c:v>
                </c:pt>
                <c:pt idx="3">
                  <c:v>7.3158000000000001E-4</c:v>
                </c:pt>
                <c:pt idx="4">
                  <c:v>1.16946E-4</c:v>
                </c:pt>
                <c:pt idx="5">
                  <c:v>8.7042E-4</c:v>
                </c:pt>
                <c:pt idx="6">
                  <c:v>3.0437999999999998E-4</c:v>
                </c:pt>
                <c:pt idx="7">
                  <c:v>2.4377100000000001E-3</c:v>
                </c:pt>
                <c:pt idx="8">
                  <c:v>7.1022000000000001E-4</c:v>
                </c:pt>
                <c:pt idx="9">
                  <c:v>4.0317E-4</c:v>
                </c:pt>
                <c:pt idx="10">
                  <c:v>1.8609899999999999E-2</c:v>
                </c:pt>
                <c:pt idx="11">
                  <c:v>2.03454E-3</c:v>
                </c:pt>
                <c:pt idx="12">
                  <c:v>1.9891499999999998E-4</c:v>
                </c:pt>
                <c:pt idx="13">
                  <c:v>1.63404E-4</c:v>
                </c:pt>
                <c:pt idx="14">
                  <c:v>2.4216900000000002E-3</c:v>
                </c:pt>
                <c:pt idx="15">
                  <c:v>4.1919000000000006E-8</c:v>
                </c:pt>
                <c:pt idx="16">
                  <c:v>1.0466399999999999E-3</c:v>
                </c:pt>
                <c:pt idx="17">
                  <c:v>1.56729E-5</c:v>
                </c:pt>
              </c:numCache>
            </c:numRef>
          </c:val>
          <c:extLst>
            <c:ext xmlns:c16="http://schemas.microsoft.com/office/drawing/2014/chart" uri="{C3380CC4-5D6E-409C-BE32-E72D297353CC}">
              <c16:uniqueId val="{00000004-47B2-46A9-94F9-B3C85E4B15C7}"/>
            </c:ext>
          </c:extLst>
        </c:ser>
        <c:ser>
          <c:idx val="5"/>
          <c:order val="5"/>
          <c:tx>
            <c:strRef>
              <c:f>TOTAL_beef!$V$38</c:f>
              <c:strCache>
                <c:ptCount val="1"/>
                <c:pt idx="0">
                  <c:v>Step 2*</c:v>
                </c:pt>
              </c:strCache>
            </c:strRef>
          </c:tx>
          <c:invertIfNegative val="0"/>
          <c:cat>
            <c:strRef>
              <c:f>TOTAL_beef!$N$39:$N$56</c:f>
              <c:strCache>
                <c:ptCount val="18"/>
                <c:pt idx="0">
                  <c:v>Global warming</c:v>
                </c:pt>
                <c:pt idx="1">
                  <c:v>Stratospheric ozone depletion</c:v>
                </c:pt>
                <c:pt idx="2">
                  <c:v>Ionizing radiation</c:v>
                </c:pt>
                <c:pt idx="3">
                  <c:v>Ozone formation, Human health</c:v>
                </c:pt>
                <c:pt idx="4">
                  <c:v>Fine particulate matter formation</c:v>
                </c:pt>
                <c:pt idx="5">
                  <c:v>Ozone formation, Terrestrial ecosystems</c:v>
                </c:pt>
                <c:pt idx="6">
                  <c:v>Terrestrial acidification</c:v>
                </c:pt>
                <c:pt idx="7">
                  <c:v>Freshwater eutrophication</c:v>
                </c:pt>
                <c:pt idx="8">
                  <c:v>Marine eutrophication</c:v>
                </c:pt>
                <c:pt idx="9">
                  <c:v>Terrestrial ecotoxicity</c:v>
                </c:pt>
                <c:pt idx="10">
                  <c:v>Freshwater ecotoxicity</c:v>
                </c:pt>
                <c:pt idx="11">
                  <c:v>Marine ecotoxicity</c:v>
                </c:pt>
                <c:pt idx="12">
                  <c:v>Human carcinogenic toxicity</c:v>
                </c:pt>
                <c:pt idx="13">
                  <c:v>Human non-carcinogenic toxicity</c:v>
                </c:pt>
                <c:pt idx="14">
                  <c:v>Land use</c:v>
                </c:pt>
                <c:pt idx="15">
                  <c:v>Mineral resource scarcity</c:v>
                </c:pt>
                <c:pt idx="16">
                  <c:v>Fossil resource scarcity</c:v>
                </c:pt>
                <c:pt idx="17">
                  <c:v>Water consumption</c:v>
                </c:pt>
              </c:strCache>
            </c:strRef>
          </c:cat>
          <c:val>
            <c:numRef>
              <c:f>TOTAL_beef!$V$39:$V$56</c:f>
              <c:numCache>
                <c:formatCode>0.00E+00</c:formatCode>
                <c:ptCount val="18"/>
                <c:pt idx="0">
                  <c:v>6.2744999999999997E-3</c:v>
                </c:pt>
                <c:pt idx="1">
                  <c:v>1.00926E-2</c:v>
                </c:pt>
                <c:pt idx="2">
                  <c:v>9.7187999999999992E-5</c:v>
                </c:pt>
                <c:pt idx="3">
                  <c:v>1.9037099999999999E-3</c:v>
                </c:pt>
                <c:pt idx="4">
                  <c:v>5.0730000000000003E-3</c:v>
                </c:pt>
                <c:pt idx="5">
                  <c:v>2.2321200000000002E-3</c:v>
                </c:pt>
                <c:pt idx="6">
                  <c:v>2.4644099999999999E-2</c:v>
                </c:pt>
                <c:pt idx="7">
                  <c:v>3.2573999999999997E-3</c:v>
                </c:pt>
                <c:pt idx="8">
                  <c:v>3.9516000000000003E-2</c:v>
                </c:pt>
                <c:pt idx="9">
                  <c:v>9.0512999999999998E-4</c:v>
                </c:pt>
                <c:pt idx="10">
                  <c:v>3.0438E-2</c:v>
                </c:pt>
                <c:pt idx="11">
                  <c:v>3.8181000000000001E-3</c:v>
                </c:pt>
                <c:pt idx="12">
                  <c:v>4.0851E-4</c:v>
                </c:pt>
                <c:pt idx="13">
                  <c:v>2.60859E-3</c:v>
                </c:pt>
                <c:pt idx="14">
                  <c:v>4.9128000000000002E-3</c:v>
                </c:pt>
                <c:pt idx="15">
                  <c:v>8.9178000000000006E-8</c:v>
                </c:pt>
                <c:pt idx="16">
                  <c:v>2.8836000000000001E-3</c:v>
                </c:pt>
                <c:pt idx="17">
                  <c:v>1.5753E-3</c:v>
                </c:pt>
              </c:numCache>
            </c:numRef>
          </c:val>
          <c:extLst>
            <c:ext xmlns:c16="http://schemas.microsoft.com/office/drawing/2014/chart" uri="{C3380CC4-5D6E-409C-BE32-E72D297353CC}">
              <c16:uniqueId val="{00000005-47B2-46A9-94F9-B3C85E4B15C7}"/>
            </c:ext>
          </c:extLst>
        </c:ser>
        <c:dLbls>
          <c:showLegendKey val="0"/>
          <c:showVal val="0"/>
          <c:showCatName val="0"/>
          <c:showSerName val="0"/>
          <c:showPercent val="0"/>
          <c:showBubbleSize val="0"/>
        </c:dLbls>
        <c:gapWidth val="150"/>
        <c:overlap val="100"/>
        <c:axId val="139642368"/>
        <c:axId val="139643904"/>
      </c:barChart>
      <c:catAx>
        <c:axId val="139642368"/>
        <c:scaling>
          <c:orientation val="minMax"/>
        </c:scaling>
        <c:delete val="0"/>
        <c:axPos val="b"/>
        <c:numFmt formatCode="General" sourceLinked="0"/>
        <c:majorTickMark val="out"/>
        <c:minorTickMark val="none"/>
        <c:tickLblPos val="nextTo"/>
        <c:txPr>
          <a:bodyPr/>
          <a:lstStyle/>
          <a:p>
            <a:pPr>
              <a:defRPr sz="900"/>
            </a:pPr>
            <a:endParaRPr lang="de-DE"/>
          </a:p>
        </c:txPr>
        <c:crossAx val="139643904"/>
        <c:crosses val="autoZero"/>
        <c:auto val="1"/>
        <c:lblAlgn val="ctr"/>
        <c:lblOffset val="100"/>
        <c:noMultiLvlLbl val="0"/>
      </c:catAx>
      <c:valAx>
        <c:axId val="139643904"/>
        <c:scaling>
          <c:orientation val="minMax"/>
        </c:scaling>
        <c:delete val="0"/>
        <c:axPos val="l"/>
        <c:majorGridlines/>
        <c:numFmt formatCode="0%" sourceLinked="1"/>
        <c:majorTickMark val="out"/>
        <c:minorTickMark val="none"/>
        <c:tickLblPos val="nextTo"/>
        <c:crossAx val="139642368"/>
        <c:crosses val="autoZero"/>
        <c:crossBetween val="between"/>
      </c:valAx>
    </c:plotArea>
    <c:legend>
      <c:legendPos val="r"/>
      <c:layout>
        <c:manualLayout>
          <c:xMode val="edge"/>
          <c:yMode val="edge"/>
          <c:x val="0.88894587500886746"/>
          <c:y val="0.27652812316469777"/>
          <c:w val="0.10024331418032205"/>
          <c:h val="0.11996817783794099"/>
        </c:manualLayout>
      </c:layout>
      <c:overlay val="0"/>
      <c:txPr>
        <a:bodyPr/>
        <a:lstStyle/>
        <a:p>
          <a:pPr>
            <a:defRPr sz="1200"/>
          </a:pPr>
          <a:endParaRPr lang="de-DE"/>
        </a:p>
      </c:txPr>
    </c:legend>
    <c:plotVisOnly val="1"/>
    <c:dispBlanksAs val="gap"/>
    <c:showDLblsOverMax val="0"/>
  </c:chart>
  <c:printSettings>
    <c:headerFooter/>
    <c:pageMargins b="0.78740157499999996" l="0.511811024" r="0.511811024" t="0.78740157499999996" header="0.31496062000000036" footer="0.31496062000000036"/>
    <c:pageSetup/>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3" Type="http://schemas.openxmlformats.org/officeDocument/2006/relationships/image" Target="../media/image40.png"/><Relationship Id="rId2" Type="http://schemas.openxmlformats.org/officeDocument/2006/relationships/image" Target="../media/image39.png"/><Relationship Id="rId1" Type="http://schemas.openxmlformats.org/officeDocument/2006/relationships/image" Target="../media/image38.png"/><Relationship Id="rId6" Type="http://schemas.openxmlformats.org/officeDocument/2006/relationships/image" Target="../media/image43.png"/><Relationship Id="rId5" Type="http://schemas.openxmlformats.org/officeDocument/2006/relationships/image" Target="../media/image42.png"/><Relationship Id="rId4" Type="http://schemas.openxmlformats.org/officeDocument/2006/relationships/image" Target="../media/image41.png"/></Relationships>
</file>

<file path=xl/drawings/_rels/drawing11.xml.rels><?xml version="1.0" encoding="UTF-8" standalone="yes"?>
<Relationships xmlns="http://schemas.openxmlformats.org/package/2006/relationships"><Relationship Id="rId1" Type="http://schemas.openxmlformats.org/officeDocument/2006/relationships/chart" Target="../charts/chart8.xml"/></Relationships>
</file>

<file path=xl/drawings/_rels/drawing12.xml.rels><?xml version="1.0" encoding="UTF-8" standalone="yes"?>
<Relationships xmlns="http://schemas.openxmlformats.org/package/2006/relationships"><Relationship Id="rId3" Type="http://schemas.openxmlformats.org/officeDocument/2006/relationships/image" Target="../media/image46.png"/><Relationship Id="rId2" Type="http://schemas.openxmlformats.org/officeDocument/2006/relationships/image" Target="../media/image45.png"/><Relationship Id="rId1" Type="http://schemas.openxmlformats.org/officeDocument/2006/relationships/image" Target="../media/image44.png"/></Relationships>
</file>

<file path=xl/drawings/_rels/drawing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6.xml"/></Relationships>
</file>

<file path=xl/drawings/_rels/drawing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4.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 Id="rId6" Type="http://schemas.openxmlformats.org/officeDocument/2006/relationships/image" Target="../media/image13.png"/><Relationship Id="rId5" Type="http://schemas.openxmlformats.org/officeDocument/2006/relationships/image" Target="../media/image12.png"/><Relationship Id="rId4" Type="http://schemas.openxmlformats.org/officeDocument/2006/relationships/image" Target="../media/image11.png"/></Relationships>
</file>

<file path=xl/drawings/_rels/drawing5.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5.png"/><Relationship Id="rId1" Type="http://schemas.openxmlformats.org/officeDocument/2006/relationships/image" Target="../media/image14.png"/><Relationship Id="rId6" Type="http://schemas.openxmlformats.org/officeDocument/2006/relationships/image" Target="../media/image19.png"/><Relationship Id="rId5" Type="http://schemas.openxmlformats.org/officeDocument/2006/relationships/image" Target="../media/image18.png"/><Relationship Id="rId4" Type="http://schemas.openxmlformats.org/officeDocument/2006/relationships/image" Target="../media/image17.png"/></Relationships>
</file>

<file path=xl/drawings/_rels/drawing6.xml.rels><?xml version="1.0" encoding="UTF-8" standalone="yes"?>
<Relationships xmlns="http://schemas.openxmlformats.org/package/2006/relationships"><Relationship Id="rId3" Type="http://schemas.openxmlformats.org/officeDocument/2006/relationships/image" Target="../media/image22.png"/><Relationship Id="rId2" Type="http://schemas.openxmlformats.org/officeDocument/2006/relationships/image" Target="../media/image21.png"/><Relationship Id="rId1" Type="http://schemas.openxmlformats.org/officeDocument/2006/relationships/image" Target="../media/image20.png"/><Relationship Id="rId6" Type="http://schemas.openxmlformats.org/officeDocument/2006/relationships/image" Target="../media/image25.png"/><Relationship Id="rId5" Type="http://schemas.openxmlformats.org/officeDocument/2006/relationships/image" Target="../media/image24.png"/><Relationship Id="rId4" Type="http://schemas.openxmlformats.org/officeDocument/2006/relationships/image" Target="../media/image23.png"/></Relationships>
</file>

<file path=xl/drawings/_rels/drawing7.xml.rels><?xml version="1.0" encoding="UTF-8" standalone="yes"?>
<Relationships xmlns="http://schemas.openxmlformats.org/package/2006/relationships"><Relationship Id="rId3" Type="http://schemas.openxmlformats.org/officeDocument/2006/relationships/image" Target="../media/image28.png"/><Relationship Id="rId2" Type="http://schemas.openxmlformats.org/officeDocument/2006/relationships/image" Target="../media/image27.png"/><Relationship Id="rId1" Type="http://schemas.openxmlformats.org/officeDocument/2006/relationships/image" Target="../media/image26.png"/><Relationship Id="rId6" Type="http://schemas.openxmlformats.org/officeDocument/2006/relationships/image" Target="../media/image31.png"/><Relationship Id="rId5" Type="http://schemas.openxmlformats.org/officeDocument/2006/relationships/image" Target="../media/image30.png"/><Relationship Id="rId4" Type="http://schemas.openxmlformats.org/officeDocument/2006/relationships/image" Target="../media/image29.png"/></Relationships>
</file>

<file path=xl/drawings/_rels/drawing8.xml.rels><?xml version="1.0" encoding="UTF-8" standalone="yes"?>
<Relationships xmlns="http://schemas.openxmlformats.org/package/2006/relationships"><Relationship Id="rId1" Type="http://schemas.openxmlformats.org/officeDocument/2006/relationships/chart" Target="../charts/chart7.xml"/></Relationships>
</file>

<file path=xl/drawings/_rels/drawing9.xml.rels><?xml version="1.0" encoding="UTF-8" standalone="yes"?>
<Relationships xmlns="http://schemas.openxmlformats.org/package/2006/relationships"><Relationship Id="rId3" Type="http://schemas.openxmlformats.org/officeDocument/2006/relationships/image" Target="../media/image34.png"/><Relationship Id="rId2" Type="http://schemas.openxmlformats.org/officeDocument/2006/relationships/image" Target="../media/image33.png"/><Relationship Id="rId1" Type="http://schemas.openxmlformats.org/officeDocument/2006/relationships/image" Target="../media/image32.png"/><Relationship Id="rId6" Type="http://schemas.openxmlformats.org/officeDocument/2006/relationships/image" Target="../media/image37.png"/><Relationship Id="rId5" Type="http://schemas.openxmlformats.org/officeDocument/2006/relationships/image" Target="../media/image36.png"/><Relationship Id="rId4" Type="http://schemas.openxmlformats.org/officeDocument/2006/relationships/image" Target="../media/image35.png"/></Relationships>
</file>

<file path=xl/drawings/drawing1.xml><?xml version="1.0" encoding="utf-8"?>
<xdr:wsDr xmlns:xdr="http://schemas.openxmlformats.org/drawingml/2006/spreadsheetDrawing" xmlns:a="http://schemas.openxmlformats.org/drawingml/2006/main">
  <xdr:twoCellAnchor>
    <xdr:from>
      <xdr:col>0</xdr:col>
      <xdr:colOff>161926</xdr:colOff>
      <xdr:row>22</xdr:row>
      <xdr:rowOff>85725</xdr:rowOff>
    </xdr:from>
    <xdr:to>
      <xdr:col>2</xdr:col>
      <xdr:colOff>485776</xdr:colOff>
      <xdr:row>36</xdr:row>
      <xdr:rowOff>161925</xdr:rowOff>
    </xdr:to>
    <xdr:graphicFrame macro="">
      <xdr:nvGraphicFramePr>
        <xdr:cNvPr id="2" name="Gráfico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295275</xdr:colOff>
      <xdr:row>22</xdr:row>
      <xdr:rowOff>95250</xdr:rowOff>
    </xdr:from>
    <xdr:to>
      <xdr:col>7</xdr:col>
      <xdr:colOff>742950</xdr:colOff>
      <xdr:row>36</xdr:row>
      <xdr:rowOff>171450</xdr:rowOff>
    </xdr:to>
    <xdr:graphicFrame macro="">
      <xdr:nvGraphicFramePr>
        <xdr:cNvPr id="7" name="Gráfico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133350</xdr:colOff>
      <xdr:row>38</xdr:row>
      <xdr:rowOff>9525</xdr:rowOff>
    </xdr:from>
    <xdr:to>
      <xdr:col>2</xdr:col>
      <xdr:colOff>504825</xdr:colOff>
      <xdr:row>52</xdr:row>
      <xdr:rowOff>85725</xdr:rowOff>
    </xdr:to>
    <xdr:graphicFrame macro="">
      <xdr:nvGraphicFramePr>
        <xdr:cNvPr id="11" name="Gráfico 1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238125</xdr:colOff>
      <xdr:row>38</xdr:row>
      <xdr:rowOff>9525</xdr:rowOff>
    </xdr:from>
    <xdr:to>
      <xdr:col>7</xdr:col>
      <xdr:colOff>723900</xdr:colOff>
      <xdr:row>52</xdr:row>
      <xdr:rowOff>85725</xdr:rowOff>
    </xdr:to>
    <xdr:graphicFrame macro="">
      <xdr:nvGraphicFramePr>
        <xdr:cNvPr id="12" name="Gráfico 1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190500</xdr:colOff>
      <xdr:row>38</xdr:row>
      <xdr:rowOff>0</xdr:rowOff>
    </xdr:from>
    <xdr:to>
      <xdr:col>14</xdr:col>
      <xdr:colOff>66675</xdr:colOff>
      <xdr:row>52</xdr:row>
      <xdr:rowOff>76200</xdr:rowOff>
    </xdr:to>
    <xdr:graphicFrame macro="">
      <xdr:nvGraphicFramePr>
        <xdr:cNvPr id="13" name="Gráfico 1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409574</xdr:colOff>
      <xdr:row>14</xdr:row>
      <xdr:rowOff>85724</xdr:rowOff>
    </xdr:from>
    <xdr:to>
      <xdr:col>6</xdr:col>
      <xdr:colOff>182818</xdr:colOff>
      <xdr:row>37</xdr:row>
      <xdr:rowOff>171449</xdr:rowOff>
    </xdr:to>
    <xdr:pic>
      <xdr:nvPicPr>
        <xdr:cNvPr id="2049" name="Picture 1"/>
        <xdr:cNvPicPr>
          <a:picLocks noChangeAspect="1" noChangeArrowheads="1"/>
        </xdr:cNvPicPr>
      </xdr:nvPicPr>
      <xdr:blipFill>
        <a:blip xmlns:r="http://schemas.openxmlformats.org/officeDocument/2006/relationships" r:embed="rId1"/>
        <a:srcRect l="744" t="2585" r="58793" b="11133"/>
        <a:stretch>
          <a:fillRect/>
        </a:stretch>
      </xdr:blipFill>
      <xdr:spPr bwMode="auto">
        <a:xfrm>
          <a:off x="409574" y="4086224"/>
          <a:ext cx="3726119" cy="4467225"/>
        </a:xfrm>
        <a:prstGeom prst="rect">
          <a:avLst/>
        </a:prstGeom>
        <a:noFill/>
        <a:ln w="1">
          <a:noFill/>
          <a:miter lim="800000"/>
          <a:headEnd/>
          <a:tailEnd type="none" w="med" len="med"/>
        </a:ln>
        <a:effectLst/>
      </xdr:spPr>
    </xdr:pic>
    <xdr:clientData/>
  </xdr:twoCellAnchor>
  <xdr:twoCellAnchor editAs="oneCell">
    <xdr:from>
      <xdr:col>6</xdr:col>
      <xdr:colOff>371474</xdr:colOff>
      <xdr:row>27</xdr:row>
      <xdr:rowOff>0</xdr:rowOff>
    </xdr:from>
    <xdr:to>
      <xdr:col>13</xdr:col>
      <xdr:colOff>352425</xdr:colOff>
      <xdr:row>37</xdr:row>
      <xdr:rowOff>130119</xdr:rowOff>
    </xdr:to>
    <xdr:pic>
      <xdr:nvPicPr>
        <xdr:cNvPr id="2" name="Picture 1"/>
        <xdr:cNvPicPr>
          <a:picLocks noChangeAspect="1" noChangeArrowheads="1"/>
        </xdr:cNvPicPr>
      </xdr:nvPicPr>
      <xdr:blipFill>
        <a:blip xmlns:r="http://schemas.openxmlformats.org/officeDocument/2006/relationships" r:embed="rId2"/>
        <a:srcRect t="8389" r="59940" b="59960"/>
        <a:stretch>
          <a:fillRect/>
        </a:stretch>
      </xdr:blipFill>
      <xdr:spPr bwMode="auto">
        <a:xfrm>
          <a:off x="4324349" y="6477000"/>
          <a:ext cx="4581526" cy="2035119"/>
        </a:xfrm>
        <a:prstGeom prst="rect">
          <a:avLst/>
        </a:prstGeom>
        <a:noFill/>
        <a:ln w="1">
          <a:noFill/>
          <a:miter lim="800000"/>
          <a:headEnd/>
          <a:tailEnd type="none" w="med" len="med"/>
        </a:ln>
        <a:effectLst/>
      </xdr:spPr>
    </xdr:pic>
    <xdr:clientData/>
  </xdr:twoCellAnchor>
  <xdr:twoCellAnchor editAs="oneCell">
    <xdr:from>
      <xdr:col>6</xdr:col>
      <xdr:colOff>378544</xdr:colOff>
      <xdr:row>15</xdr:row>
      <xdr:rowOff>38100</xdr:rowOff>
    </xdr:from>
    <xdr:to>
      <xdr:col>13</xdr:col>
      <xdr:colOff>714375</xdr:colOff>
      <xdr:row>25</xdr:row>
      <xdr:rowOff>25805</xdr:rowOff>
    </xdr:to>
    <xdr:pic>
      <xdr:nvPicPr>
        <xdr:cNvPr id="3" name="Picture 2"/>
        <xdr:cNvPicPr>
          <a:picLocks noChangeAspect="1" noChangeArrowheads="1"/>
        </xdr:cNvPicPr>
      </xdr:nvPicPr>
      <xdr:blipFill>
        <a:blip xmlns:r="http://schemas.openxmlformats.org/officeDocument/2006/relationships" r:embed="rId3"/>
        <a:srcRect t="13131" r="60009" b="59596"/>
        <a:stretch>
          <a:fillRect/>
        </a:stretch>
      </xdr:blipFill>
      <xdr:spPr bwMode="auto">
        <a:xfrm>
          <a:off x="4331419" y="4229100"/>
          <a:ext cx="4936406" cy="1892705"/>
        </a:xfrm>
        <a:prstGeom prst="rect">
          <a:avLst/>
        </a:prstGeom>
        <a:noFill/>
        <a:ln w="1">
          <a:noFill/>
          <a:miter lim="800000"/>
          <a:headEnd/>
          <a:tailEnd type="none" w="med" len="med"/>
        </a:ln>
        <a:effectLst/>
      </xdr:spPr>
    </xdr:pic>
    <xdr:clientData/>
  </xdr:twoCellAnchor>
  <xdr:twoCellAnchor editAs="oneCell">
    <xdr:from>
      <xdr:col>18</xdr:col>
      <xdr:colOff>76200</xdr:colOff>
      <xdr:row>15</xdr:row>
      <xdr:rowOff>9525</xdr:rowOff>
    </xdr:from>
    <xdr:to>
      <xdr:col>24</xdr:col>
      <xdr:colOff>567478</xdr:colOff>
      <xdr:row>39</xdr:row>
      <xdr:rowOff>142875</xdr:rowOff>
    </xdr:to>
    <xdr:pic>
      <xdr:nvPicPr>
        <xdr:cNvPr id="4" name="Picture 3"/>
        <xdr:cNvPicPr>
          <a:picLocks noChangeAspect="1" noChangeArrowheads="1"/>
        </xdr:cNvPicPr>
      </xdr:nvPicPr>
      <xdr:blipFill>
        <a:blip xmlns:r="http://schemas.openxmlformats.org/officeDocument/2006/relationships" r:embed="rId4"/>
        <a:srcRect r="59772" b="22414"/>
        <a:stretch>
          <a:fillRect/>
        </a:stretch>
      </xdr:blipFill>
      <xdr:spPr bwMode="auto">
        <a:xfrm>
          <a:off x="11687175" y="4200525"/>
          <a:ext cx="4339378" cy="4705350"/>
        </a:xfrm>
        <a:prstGeom prst="rect">
          <a:avLst/>
        </a:prstGeom>
        <a:noFill/>
        <a:ln w="1">
          <a:noFill/>
          <a:miter lim="800000"/>
          <a:headEnd/>
          <a:tailEnd type="none" w="med" len="med"/>
        </a:ln>
        <a:effectLst/>
      </xdr:spPr>
    </xdr:pic>
    <xdr:clientData/>
  </xdr:twoCellAnchor>
  <xdr:twoCellAnchor editAs="oneCell">
    <xdr:from>
      <xdr:col>25</xdr:col>
      <xdr:colOff>441027</xdr:colOff>
      <xdr:row>15</xdr:row>
      <xdr:rowOff>9526</xdr:rowOff>
    </xdr:from>
    <xdr:to>
      <xdr:col>32</xdr:col>
      <xdr:colOff>425765</xdr:colOff>
      <xdr:row>39</xdr:row>
      <xdr:rowOff>161926</xdr:rowOff>
    </xdr:to>
    <xdr:pic>
      <xdr:nvPicPr>
        <xdr:cNvPr id="5" name="Picture 4"/>
        <xdr:cNvPicPr>
          <a:picLocks noChangeAspect="1" noChangeArrowheads="1"/>
        </xdr:cNvPicPr>
      </xdr:nvPicPr>
      <xdr:blipFill>
        <a:blip xmlns:r="http://schemas.openxmlformats.org/officeDocument/2006/relationships" r:embed="rId5"/>
        <a:srcRect r="60942" b="22810"/>
        <a:stretch>
          <a:fillRect/>
        </a:stretch>
      </xdr:blipFill>
      <xdr:spPr bwMode="auto">
        <a:xfrm>
          <a:off x="16319202" y="4200526"/>
          <a:ext cx="4251938" cy="4724400"/>
        </a:xfrm>
        <a:prstGeom prst="rect">
          <a:avLst/>
        </a:prstGeom>
        <a:noFill/>
        <a:ln w="1">
          <a:noFill/>
          <a:miter lim="800000"/>
          <a:headEnd/>
          <a:tailEnd type="none" w="med" len="med"/>
        </a:ln>
        <a:effectLst/>
      </xdr:spPr>
    </xdr:pic>
    <xdr:clientData/>
  </xdr:twoCellAnchor>
  <xdr:twoCellAnchor editAs="oneCell">
    <xdr:from>
      <xdr:col>6</xdr:col>
      <xdr:colOff>400049</xdr:colOff>
      <xdr:row>38</xdr:row>
      <xdr:rowOff>47625</xdr:rowOff>
    </xdr:from>
    <xdr:to>
      <xdr:col>13</xdr:col>
      <xdr:colOff>209549</xdr:colOff>
      <xdr:row>47</xdr:row>
      <xdr:rowOff>105476</xdr:rowOff>
    </xdr:to>
    <xdr:pic>
      <xdr:nvPicPr>
        <xdr:cNvPr id="12289" name="Picture 1"/>
        <xdr:cNvPicPr>
          <a:picLocks noChangeAspect="1" noChangeArrowheads="1"/>
        </xdr:cNvPicPr>
      </xdr:nvPicPr>
      <xdr:blipFill>
        <a:blip xmlns:r="http://schemas.openxmlformats.org/officeDocument/2006/relationships" r:embed="rId6"/>
        <a:srcRect t="14062" r="61201" b="58204"/>
        <a:stretch>
          <a:fillRect/>
        </a:stretch>
      </xdr:blipFill>
      <xdr:spPr bwMode="auto">
        <a:xfrm>
          <a:off x="4352924" y="7286625"/>
          <a:ext cx="4410075" cy="1772351"/>
        </a:xfrm>
        <a:prstGeom prst="rect">
          <a:avLst/>
        </a:prstGeom>
        <a:noFill/>
        <a:ln w="1">
          <a:noFill/>
          <a:miter lim="800000"/>
          <a:headEnd/>
          <a:tailEnd type="none" w="med" len="med"/>
        </a:ln>
        <a:effec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11</xdr:col>
      <xdr:colOff>76201</xdr:colOff>
      <xdr:row>57</xdr:row>
      <xdr:rowOff>190498</xdr:rowOff>
    </xdr:from>
    <xdr:to>
      <xdr:col>22</xdr:col>
      <xdr:colOff>400051</xdr:colOff>
      <xdr:row>76</xdr:row>
      <xdr:rowOff>66675</xdr:rowOff>
    </xdr:to>
    <xdr:graphicFrame macro="">
      <xdr:nvGraphicFramePr>
        <xdr:cNvPr id="4" name="Gráfico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editAs="oneCell">
    <xdr:from>
      <xdr:col>13</xdr:col>
      <xdr:colOff>243346</xdr:colOff>
      <xdr:row>3</xdr:row>
      <xdr:rowOff>171449</xdr:rowOff>
    </xdr:from>
    <xdr:to>
      <xdr:col>19</xdr:col>
      <xdr:colOff>304799</xdr:colOff>
      <xdr:row>17</xdr:row>
      <xdr:rowOff>95250</xdr:rowOff>
    </xdr:to>
    <xdr:pic>
      <xdr:nvPicPr>
        <xdr:cNvPr id="1025" name="Picture 1"/>
        <xdr:cNvPicPr>
          <a:picLocks noChangeAspect="1" noChangeArrowheads="1"/>
        </xdr:cNvPicPr>
      </xdr:nvPicPr>
      <xdr:blipFill>
        <a:blip xmlns:r="http://schemas.openxmlformats.org/officeDocument/2006/relationships" r:embed="rId1"/>
        <a:srcRect l="24481" t="25054" r="22700" b="9500"/>
        <a:stretch>
          <a:fillRect/>
        </a:stretch>
      </xdr:blipFill>
      <xdr:spPr bwMode="auto">
        <a:xfrm>
          <a:off x="8806321" y="361949"/>
          <a:ext cx="3719053" cy="2590801"/>
        </a:xfrm>
        <a:prstGeom prst="rect">
          <a:avLst/>
        </a:prstGeom>
        <a:noFill/>
        <a:ln w="1">
          <a:solidFill>
            <a:sysClr val="windowText" lastClr="000000"/>
          </a:solidFill>
          <a:miter lim="800000"/>
          <a:headEnd/>
          <a:tailEnd type="none" w="med" len="med"/>
        </a:ln>
        <a:effectLst/>
      </xdr:spPr>
    </xdr:pic>
    <xdr:clientData/>
  </xdr:twoCellAnchor>
  <xdr:twoCellAnchor editAs="oneCell">
    <xdr:from>
      <xdr:col>13</xdr:col>
      <xdr:colOff>257174</xdr:colOff>
      <xdr:row>18</xdr:row>
      <xdr:rowOff>126834</xdr:rowOff>
    </xdr:from>
    <xdr:to>
      <xdr:col>19</xdr:col>
      <xdr:colOff>365980</xdr:colOff>
      <xdr:row>27</xdr:row>
      <xdr:rowOff>152400</xdr:rowOff>
    </xdr:to>
    <xdr:pic>
      <xdr:nvPicPr>
        <xdr:cNvPr id="1027" name="Picture 3"/>
        <xdr:cNvPicPr>
          <a:picLocks noChangeAspect="1" noChangeArrowheads="1"/>
        </xdr:cNvPicPr>
      </xdr:nvPicPr>
      <xdr:blipFill>
        <a:blip xmlns:r="http://schemas.openxmlformats.org/officeDocument/2006/relationships" r:embed="rId2"/>
        <a:srcRect l="16852" t="22711" r="11281" b="17588"/>
        <a:stretch>
          <a:fillRect/>
        </a:stretch>
      </xdr:blipFill>
      <xdr:spPr bwMode="auto">
        <a:xfrm>
          <a:off x="8820149" y="3174834"/>
          <a:ext cx="3766406" cy="1759116"/>
        </a:xfrm>
        <a:prstGeom prst="rect">
          <a:avLst/>
        </a:prstGeom>
        <a:noFill/>
        <a:ln w="1">
          <a:solidFill>
            <a:sysClr val="windowText" lastClr="000000"/>
          </a:solidFill>
          <a:miter lim="800000"/>
          <a:headEnd/>
          <a:tailEnd type="none" w="med" len="med"/>
        </a:ln>
        <a:effectLst/>
      </xdr:spPr>
    </xdr:pic>
    <xdr:clientData/>
  </xdr:twoCellAnchor>
  <xdr:twoCellAnchor editAs="oneCell">
    <xdr:from>
      <xdr:col>13</xdr:col>
      <xdr:colOff>228600</xdr:colOff>
      <xdr:row>30</xdr:row>
      <xdr:rowOff>57150</xdr:rowOff>
    </xdr:from>
    <xdr:to>
      <xdr:col>20</xdr:col>
      <xdr:colOff>447675</xdr:colOff>
      <xdr:row>38</xdr:row>
      <xdr:rowOff>0</xdr:rowOff>
    </xdr:to>
    <xdr:pic>
      <xdr:nvPicPr>
        <xdr:cNvPr id="2" name="Picture 1"/>
        <xdr:cNvPicPr>
          <a:picLocks noChangeAspect="1" noChangeArrowheads="1"/>
        </xdr:cNvPicPr>
      </xdr:nvPicPr>
      <xdr:blipFill>
        <a:blip xmlns:r="http://schemas.openxmlformats.org/officeDocument/2006/relationships" r:embed="rId3"/>
        <a:srcRect l="21212" t="32382" r="13912" b="29889"/>
        <a:stretch>
          <a:fillRect/>
        </a:stretch>
      </xdr:blipFill>
      <xdr:spPr bwMode="auto">
        <a:xfrm>
          <a:off x="9220200" y="5791200"/>
          <a:ext cx="4486275" cy="1466850"/>
        </a:xfrm>
        <a:prstGeom prst="rect">
          <a:avLst/>
        </a:prstGeom>
        <a:noFill/>
        <a:ln w="1">
          <a:solidFill>
            <a:sysClr val="windowText" lastClr="000000"/>
          </a:solidFill>
          <a:miter lim="800000"/>
          <a:headEnd/>
          <a:tailEnd type="none" w="med" len="med"/>
        </a:ln>
        <a:effec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15</xdr:col>
      <xdr:colOff>317501</xdr:colOff>
      <xdr:row>2</xdr:row>
      <xdr:rowOff>179917</xdr:rowOff>
    </xdr:from>
    <xdr:to>
      <xdr:col>22</xdr:col>
      <xdr:colOff>592668</xdr:colOff>
      <xdr:row>17</xdr:row>
      <xdr:rowOff>63500</xdr:rowOff>
    </xdr:to>
    <xdr:graphicFrame macro="">
      <xdr:nvGraphicFramePr>
        <xdr:cNvPr id="10" name="Gráfico 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296334</xdr:colOff>
      <xdr:row>71</xdr:row>
      <xdr:rowOff>158749</xdr:rowOff>
    </xdr:from>
    <xdr:to>
      <xdr:col>5</xdr:col>
      <xdr:colOff>426565</xdr:colOff>
      <xdr:row>92</xdr:row>
      <xdr:rowOff>141804</xdr:rowOff>
    </xdr:to>
    <xdr:pic>
      <xdr:nvPicPr>
        <xdr:cNvPr id="5" name="Picture 1"/>
        <xdr:cNvPicPr>
          <a:picLocks noChangeAspect="1" noChangeArrowheads="1"/>
        </xdr:cNvPicPr>
      </xdr:nvPicPr>
      <xdr:blipFill>
        <a:blip xmlns:r="http://schemas.openxmlformats.org/officeDocument/2006/relationships" r:embed="rId2"/>
        <a:srcRect/>
        <a:stretch>
          <a:fillRect/>
        </a:stretch>
      </xdr:blipFill>
      <xdr:spPr bwMode="auto">
        <a:xfrm>
          <a:off x="296334" y="14255749"/>
          <a:ext cx="5390148" cy="3983555"/>
        </a:xfrm>
        <a:prstGeom prst="rect">
          <a:avLst/>
        </a:prstGeom>
        <a:noFill/>
        <a:ln w="1">
          <a:noFill/>
          <a:miter lim="800000"/>
          <a:headEnd/>
          <a:tailEnd type="none" w="med" len="med"/>
        </a:ln>
        <a:effec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7</xdr:col>
      <xdr:colOff>387802</xdr:colOff>
      <xdr:row>50</xdr:row>
      <xdr:rowOff>31751</xdr:rowOff>
    </xdr:from>
    <xdr:to>
      <xdr:col>13</xdr:col>
      <xdr:colOff>751416</xdr:colOff>
      <xdr:row>62</xdr:row>
      <xdr:rowOff>148089</xdr:rowOff>
    </xdr:to>
    <xdr:pic>
      <xdr:nvPicPr>
        <xdr:cNvPr id="1027" name="Picture 3"/>
        <xdr:cNvPicPr>
          <a:picLocks noChangeAspect="1" noChangeArrowheads="1"/>
        </xdr:cNvPicPr>
      </xdr:nvPicPr>
      <xdr:blipFill>
        <a:blip xmlns:r="http://schemas.openxmlformats.org/officeDocument/2006/relationships" r:embed="rId1"/>
        <a:srcRect l="449" t="10472" r="65040" b="56380"/>
        <a:stretch>
          <a:fillRect/>
        </a:stretch>
      </xdr:blipFill>
      <xdr:spPr bwMode="auto">
        <a:xfrm>
          <a:off x="5023302" y="9556751"/>
          <a:ext cx="4480531" cy="2402338"/>
        </a:xfrm>
        <a:prstGeom prst="rect">
          <a:avLst/>
        </a:prstGeom>
        <a:noFill/>
        <a:ln w="1">
          <a:noFill/>
          <a:miter lim="800000"/>
          <a:headEnd/>
          <a:tailEnd type="none" w="med" len="med"/>
        </a:ln>
        <a:effectLst/>
      </xdr:spPr>
    </xdr:pic>
    <xdr:clientData/>
  </xdr:twoCellAnchor>
  <xdr:twoCellAnchor editAs="oneCell">
    <xdr:from>
      <xdr:col>0</xdr:col>
      <xdr:colOff>47625</xdr:colOff>
      <xdr:row>25</xdr:row>
      <xdr:rowOff>21166</xdr:rowOff>
    </xdr:from>
    <xdr:to>
      <xdr:col>7</xdr:col>
      <xdr:colOff>222250</xdr:colOff>
      <xdr:row>54</xdr:row>
      <xdr:rowOff>171978</xdr:rowOff>
    </xdr:to>
    <xdr:pic>
      <xdr:nvPicPr>
        <xdr:cNvPr id="1031" name="Picture 7"/>
        <xdr:cNvPicPr>
          <a:picLocks noChangeAspect="1" noChangeArrowheads="1"/>
        </xdr:cNvPicPr>
      </xdr:nvPicPr>
      <xdr:blipFill>
        <a:blip xmlns:r="http://schemas.openxmlformats.org/officeDocument/2006/relationships" r:embed="rId2"/>
        <a:srcRect t="9982" r="63182" b="12435"/>
        <a:stretch>
          <a:fillRect/>
        </a:stretch>
      </xdr:blipFill>
      <xdr:spPr bwMode="auto">
        <a:xfrm>
          <a:off x="47625" y="4783666"/>
          <a:ext cx="4810125" cy="5675312"/>
        </a:xfrm>
        <a:prstGeom prst="rect">
          <a:avLst/>
        </a:prstGeom>
        <a:noFill/>
        <a:ln w="1">
          <a:noFill/>
          <a:miter lim="800000"/>
          <a:headEnd/>
          <a:tailEnd type="none" w="med" len="med"/>
        </a:ln>
        <a:effectLst/>
      </xdr:spPr>
    </xdr:pic>
    <xdr:clientData/>
  </xdr:twoCellAnchor>
  <xdr:twoCellAnchor editAs="oneCell">
    <xdr:from>
      <xdr:col>7</xdr:col>
      <xdr:colOff>444499</xdr:colOff>
      <xdr:row>24</xdr:row>
      <xdr:rowOff>169334</xdr:rowOff>
    </xdr:from>
    <xdr:to>
      <xdr:col>13</xdr:col>
      <xdr:colOff>778960</xdr:colOff>
      <xdr:row>36</xdr:row>
      <xdr:rowOff>116417</xdr:rowOff>
    </xdr:to>
    <xdr:pic>
      <xdr:nvPicPr>
        <xdr:cNvPr id="3073" name="Picture 1"/>
        <xdr:cNvPicPr>
          <a:picLocks noChangeAspect="1" noChangeArrowheads="1"/>
        </xdr:cNvPicPr>
      </xdr:nvPicPr>
      <xdr:blipFill>
        <a:blip xmlns:r="http://schemas.openxmlformats.org/officeDocument/2006/relationships" r:embed="rId3"/>
        <a:srcRect t="6733" r="60705" b="57988"/>
        <a:stretch>
          <a:fillRect/>
        </a:stretch>
      </xdr:blipFill>
      <xdr:spPr bwMode="auto">
        <a:xfrm>
          <a:off x="5079999" y="4741334"/>
          <a:ext cx="4451378" cy="2233083"/>
        </a:xfrm>
        <a:prstGeom prst="rect">
          <a:avLst/>
        </a:prstGeom>
        <a:noFill/>
        <a:ln w="1">
          <a:noFill/>
          <a:miter lim="800000"/>
          <a:headEnd/>
          <a:tailEnd type="none" w="med" len="med"/>
        </a:ln>
        <a:effectLst/>
      </xdr:spPr>
    </xdr:pic>
    <xdr:clientData/>
  </xdr:twoCellAnchor>
  <xdr:twoCellAnchor editAs="oneCell">
    <xdr:from>
      <xdr:col>7</xdr:col>
      <xdr:colOff>405276</xdr:colOff>
      <xdr:row>37</xdr:row>
      <xdr:rowOff>10583</xdr:rowOff>
    </xdr:from>
    <xdr:to>
      <xdr:col>13</xdr:col>
      <xdr:colOff>709082</xdr:colOff>
      <xdr:row>49</xdr:row>
      <xdr:rowOff>75856</xdr:rowOff>
    </xdr:to>
    <xdr:pic>
      <xdr:nvPicPr>
        <xdr:cNvPr id="3074" name="Picture 2"/>
        <xdr:cNvPicPr>
          <a:picLocks noChangeAspect="1" noChangeArrowheads="1"/>
        </xdr:cNvPicPr>
      </xdr:nvPicPr>
      <xdr:blipFill>
        <a:blip xmlns:r="http://schemas.openxmlformats.org/officeDocument/2006/relationships" r:embed="rId4"/>
        <a:srcRect t="3549" r="61474" b="59779"/>
        <a:stretch>
          <a:fillRect/>
        </a:stretch>
      </xdr:blipFill>
      <xdr:spPr bwMode="auto">
        <a:xfrm>
          <a:off x="5040776" y="7059083"/>
          <a:ext cx="4420723" cy="2351273"/>
        </a:xfrm>
        <a:prstGeom prst="rect">
          <a:avLst/>
        </a:prstGeom>
        <a:noFill/>
        <a:ln w="1">
          <a:noFill/>
          <a:miter lim="800000"/>
          <a:headEnd/>
          <a:tailEnd type="none" w="med" len="med"/>
        </a:ln>
        <a:effectLst/>
      </xdr:spPr>
    </xdr:pic>
    <xdr:clientData/>
  </xdr:twoCellAnchor>
  <xdr:twoCellAnchor editAs="oneCell">
    <xdr:from>
      <xdr:col>25</xdr:col>
      <xdr:colOff>560916</xdr:colOff>
      <xdr:row>24</xdr:row>
      <xdr:rowOff>190499</xdr:rowOff>
    </xdr:from>
    <xdr:to>
      <xdr:col>33</xdr:col>
      <xdr:colOff>126999</xdr:colOff>
      <xdr:row>49</xdr:row>
      <xdr:rowOff>169333</xdr:rowOff>
    </xdr:to>
    <xdr:pic>
      <xdr:nvPicPr>
        <xdr:cNvPr id="3076" name="Picture 4"/>
        <xdr:cNvPicPr>
          <a:picLocks noChangeAspect="1" noChangeArrowheads="1"/>
        </xdr:cNvPicPr>
      </xdr:nvPicPr>
      <xdr:blipFill>
        <a:blip xmlns:r="http://schemas.openxmlformats.org/officeDocument/2006/relationships" r:embed="rId5"/>
        <a:srcRect l="363" t="5783" r="61280" b="21467"/>
        <a:stretch>
          <a:fillRect/>
        </a:stretch>
      </xdr:blipFill>
      <xdr:spPr bwMode="auto">
        <a:xfrm>
          <a:off x="17176749" y="4762499"/>
          <a:ext cx="4476750" cy="4741334"/>
        </a:xfrm>
        <a:prstGeom prst="rect">
          <a:avLst/>
        </a:prstGeom>
        <a:noFill/>
        <a:ln w="1">
          <a:noFill/>
          <a:miter lim="800000"/>
          <a:headEnd/>
          <a:tailEnd type="none" w="med" len="med"/>
        </a:ln>
        <a:effectLst/>
      </xdr:spPr>
    </xdr:pic>
    <xdr:clientData/>
  </xdr:twoCellAnchor>
  <xdr:twoCellAnchor editAs="oneCell">
    <xdr:from>
      <xdr:col>18</xdr:col>
      <xdr:colOff>254001</xdr:colOff>
      <xdr:row>25</xdr:row>
      <xdr:rowOff>10583</xdr:rowOff>
    </xdr:from>
    <xdr:to>
      <xdr:col>25</xdr:col>
      <xdr:colOff>285751</xdr:colOff>
      <xdr:row>47</xdr:row>
      <xdr:rowOff>59126</xdr:rowOff>
    </xdr:to>
    <xdr:pic>
      <xdr:nvPicPr>
        <xdr:cNvPr id="3077" name="Picture 5"/>
        <xdr:cNvPicPr>
          <a:picLocks noChangeAspect="1" noChangeArrowheads="1"/>
        </xdr:cNvPicPr>
      </xdr:nvPicPr>
      <xdr:blipFill>
        <a:blip xmlns:r="http://schemas.openxmlformats.org/officeDocument/2006/relationships" r:embed="rId6"/>
        <a:srcRect t="11719" r="60873" b="22743"/>
        <a:stretch>
          <a:fillRect/>
        </a:stretch>
      </xdr:blipFill>
      <xdr:spPr bwMode="auto">
        <a:xfrm>
          <a:off x="12371918" y="4773083"/>
          <a:ext cx="4529666" cy="4239543"/>
        </a:xfrm>
        <a:prstGeom prst="rect">
          <a:avLst/>
        </a:prstGeom>
        <a:noFill/>
        <a:ln w="1">
          <a:noFill/>
          <a:miter lim="800000"/>
          <a:headEnd/>
          <a:tailEnd type="none" w="med" len="med"/>
        </a:ln>
        <a:effec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304800</xdr:colOff>
      <xdr:row>33</xdr:row>
      <xdr:rowOff>123825</xdr:rowOff>
    </xdr:from>
    <xdr:to>
      <xdr:col>7</xdr:col>
      <xdr:colOff>47625</xdr:colOff>
      <xdr:row>60</xdr:row>
      <xdr:rowOff>18945</xdr:rowOff>
    </xdr:to>
    <xdr:pic>
      <xdr:nvPicPr>
        <xdr:cNvPr id="4097" name="Picture 1"/>
        <xdr:cNvPicPr>
          <a:picLocks noChangeAspect="1" noChangeArrowheads="1"/>
        </xdr:cNvPicPr>
      </xdr:nvPicPr>
      <xdr:blipFill>
        <a:blip xmlns:r="http://schemas.openxmlformats.org/officeDocument/2006/relationships" r:embed="rId1"/>
        <a:srcRect r="59873" b="11373"/>
        <a:stretch>
          <a:fillRect/>
        </a:stretch>
      </xdr:blipFill>
      <xdr:spPr bwMode="auto">
        <a:xfrm>
          <a:off x="304800" y="6410325"/>
          <a:ext cx="4057650" cy="5038620"/>
        </a:xfrm>
        <a:prstGeom prst="rect">
          <a:avLst/>
        </a:prstGeom>
        <a:noFill/>
        <a:ln w="1">
          <a:noFill/>
          <a:miter lim="800000"/>
          <a:headEnd/>
          <a:tailEnd type="none" w="med" len="med"/>
        </a:ln>
        <a:effectLst/>
      </xdr:spPr>
    </xdr:pic>
    <xdr:clientData/>
  </xdr:twoCellAnchor>
  <xdr:twoCellAnchor editAs="oneCell">
    <xdr:from>
      <xdr:col>7</xdr:col>
      <xdr:colOff>314325</xdr:colOff>
      <xdr:row>34</xdr:row>
      <xdr:rowOff>19050</xdr:rowOff>
    </xdr:from>
    <xdr:to>
      <xdr:col>14</xdr:col>
      <xdr:colOff>276225</xdr:colOff>
      <xdr:row>44</xdr:row>
      <xdr:rowOff>152400</xdr:rowOff>
    </xdr:to>
    <xdr:pic>
      <xdr:nvPicPr>
        <xdr:cNvPr id="4098" name="Picture 2"/>
        <xdr:cNvPicPr>
          <a:picLocks noChangeAspect="1" noChangeArrowheads="1"/>
        </xdr:cNvPicPr>
      </xdr:nvPicPr>
      <xdr:blipFill>
        <a:blip xmlns:r="http://schemas.openxmlformats.org/officeDocument/2006/relationships" r:embed="rId2"/>
        <a:srcRect l="732" t="12240" r="61786" b="59896"/>
        <a:stretch>
          <a:fillRect/>
        </a:stretch>
      </xdr:blipFill>
      <xdr:spPr bwMode="auto">
        <a:xfrm>
          <a:off x="4581525" y="6496050"/>
          <a:ext cx="4876800" cy="2038350"/>
        </a:xfrm>
        <a:prstGeom prst="rect">
          <a:avLst/>
        </a:prstGeom>
        <a:noFill/>
        <a:ln w="1">
          <a:noFill/>
          <a:miter lim="800000"/>
          <a:headEnd/>
          <a:tailEnd type="none" w="med" len="med"/>
        </a:ln>
        <a:effectLst/>
      </xdr:spPr>
    </xdr:pic>
    <xdr:clientData/>
  </xdr:twoCellAnchor>
  <xdr:twoCellAnchor editAs="oneCell">
    <xdr:from>
      <xdr:col>7</xdr:col>
      <xdr:colOff>323850</xdr:colOff>
      <xdr:row>45</xdr:row>
      <xdr:rowOff>28576</xdr:rowOff>
    </xdr:from>
    <xdr:to>
      <xdr:col>14</xdr:col>
      <xdr:colOff>0</xdr:colOff>
      <xdr:row>55</xdr:row>
      <xdr:rowOff>7308</xdr:rowOff>
    </xdr:to>
    <xdr:pic>
      <xdr:nvPicPr>
        <xdr:cNvPr id="4099" name="Picture 3"/>
        <xdr:cNvPicPr>
          <a:picLocks noChangeAspect="1" noChangeArrowheads="1"/>
        </xdr:cNvPicPr>
      </xdr:nvPicPr>
      <xdr:blipFill>
        <a:blip xmlns:r="http://schemas.openxmlformats.org/officeDocument/2006/relationships" r:embed="rId3"/>
        <a:srcRect t="11849" r="61640" b="60156"/>
        <a:stretch>
          <a:fillRect/>
        </a:stretch>
      </xdr:blipFill>
      <xdr:spPr bwMode="auto">
        <a:xfrm>
          <a:off x="4591050" y="8601076"/>
          <a:ext cx="4591050" cy="1883732"/>
        </a:xfrm>
        <a:prstGeom prst="rect">
          <a:avLst/>
        </a:prstGeom>
        <a:noFill/>
        <a:ln w="1">
          <a:noFill/>
          <a:miter lim="800000"/>
          <a:headEnd/>
          <a:tailEnd type="none" w="med" len="med"/>
        </a:ln>
        <a:effectLst/>
      </xdr:spPr>
    </xdr:pic>
    <xdr:clientData/>
  </xdr:twoCellAnchor>
  <xdr:twoCellAnchor editAs="oneCell">
    <xdr:from>
      <xdr:col>7</xdr:col>
      <xdr:colOff>381001</xdr:colOff>
      <xdr:row>55</xdr:row>
      <xdr:rowOff>171450</xdr:rowOff>
    </xdr:from>
    <xdr:to>
      <xdr:col>14</xdr:col>
      <xdr:colOff>1</xdr:colOff>
      <xdr:row>66</xdr:row>
      <xdr:rowOff>30069</xdr:rowOff>
    </xdr:to>
    <xdr:pic>
      <xdr:nvPicPr>
        <xdr:cNvPr id="4100" name="Picture 4"/>
        <xdr:cNvPicPr>
          <a:picLocks noChangeAspect="1" noChangeArrowheads="1"/>
        </xdr:cNvPicPr>
      </xdr:nvPicPr>
      <xdr:blipFill>
        <a:blip xmlns:r="http://schemas.openxmlformats.org/officeDocument/2006/relationships" r:embed="rId4"/>
        <a:srcRect t="12760" r="61274" b="57552"/>
        <a:stretch>
          <a:fillRect/>
        </a:stretch>
      </xdr:blipFill>
      <xdr:spPr bwMode="auto">
        <a:xfrm>
          <a:off x="4648201" y="10648950"/>
          <a:ext cx="4533900" cy="1954119"/>
        </a:xfrm>
        <a:prstGeom prst="rect">
          <a:avLst/>
        </a:prstGeom>
        <a:noFill/>
        <a:ln w="1">
          <a:noFill/>
          <a:miter lim="800000"/>
          <a:headEnd/>
          <a:tailEnd type="none" w="med" len="med"/>
        </a:ln>
        <a:effectLst/>
      </xdr:spPr>
    </xdr:pic>
    <xdr:clientData/>
  </xdr:twoCellAnchor>
  <xdr:twoCellAnchor editAs="oneCell">
    <xdr:from>
      <xdr:col>19</xdr:col>
      <xdr:colOff>371475</xdr:colOff>
      <xdr:row>34</xdr:row>
      <xdr:rowOff>76201</xdr:rowOff>
    </xdr:from>
    <xdr:to>
      <xdr:col>26</xdr:col>
      <xdr:colOff>523875</xdr:colOff>
      <xdr:row>57</xdr:row>
      <xdr:rowOff>174817</xdr:rowOff>
    </xdr:to>
    <xdr:pic>
      <xdr:nvPicPr>
        <xdr:cNvPr id="4101" name="Picture 5"/>
        <xdr:cNvPicPr>
          <a:picLocks noChangeAspect="1" noChangeArrowheads="1"/>
        </xdr:cNvPicPr>
      </xdr:nvPicPr>
      <xdr:blipFill>
        <a:blip xmlns:r="http://schemas.openxmlformats.org/officeDocument/2006/relationships" r:embed="rId5"/>
        <a:srcRect t="10286" r="61054" b="22396"/>
        <a:stretch>
          <a:fillRect/>
        </a:stretch>
      </xdr:blipFill>
      <xdr:spPr bwMode="auto">
        <a:xfrm>
          <a:off x="12649200" y="6553201"/>
          <a:ext cx="4610100" cy="4480116"/>
        </a:xfrm>
        <a:prstGeom prst="rect">
          <a:avLst/>
        </a:prstGeom>
        <a:noFill/>
        <a:ln w="1">
          <a:noFill/>
          <a:miter lim="800000"/>
          <a:headEnd/>
          <a:tailEnd type="none" w="med" len="med"/>
        </a:ln>
        <a:effectLst/>
      </xdr:spPr>
    </xdr:pic>
    <xdr:clientData/>
  </xdr:twoCellAnchor>
  <xdr:twoCellAnchor editAs="oneCell">
    <xdr:from>
      <xdr:col>27</xdr:col>
      <xdr:colOff>257175</xdr:colOff>
      <xdr:row>34</xdr:row>
      <xdr:rowOff>28575</xdr:rowOff>
    </xdr:from>
    <xdr:to>
      <xdr:col>34</xdr:col>
      <xdr:colOff>419100</xdr:colOff>
      <xdr:row>56</xdr:row>
      <xdr:rowOff>148815</xdr:rowOff>
    </xdr:to>
    <xdr:pic>
      <xdr:nvPicPr>
        <xdr:cNvPr id="4102" name="Picture 6"/>
        <xdr:cNvPicPr>
          <a:picLocks noChangeAspect="1" noChangeArrowheads="1"/>
        </xdr:cNvPicPr>
      </xdr:nvPicPr>
      <xdr:blipFill>
        <a:blip xmlns:r="http://schemas.openxmlformats.org/officeDocument/2006/relationships" r:embed="rId6"/>
        <a:srcRect t="10417" r="61493" b="22917"/>
        <a:stretch>
          <a:fillRect/>
        </a:stretch>
      </xdr:blipFill>
      <xdr:spPr bwMode="auto">
        <a:xfrm>
          <a:off x="17602200" y="6505575"/>
          <a:ext cx="4429125" cy="4311240"/>
        </a:xfrm>
        <a:prstGeom prst="rect">
          <a:avLst/>
        </a:prstGeom>
        <a:noFill/>
        <a:ln w="1">
          <a:noFill/>
          <a:miter lim="800000"/>
          <a:headEnd/>
          <a:tailEnd type="none" w="med" len="med"/>
        </a:ln>
        <a:effec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121709</xdr:colOff>
      <xdr:row>26</xdr:row>
      <xdr:rowOff>141553</xdr:rowOff>
    </xdr:from>
    <xdr:to>
      <xdr:col>9</xdr:col>
      <xdr:colOff>218281</xdr:colOff>
      <xdr:row>60</xdr:row>
      <xdr:rowOff>22490</xdr:rowOff>
    </xdr:to>
    <xdr:pic>
      <xdr:nvPicPr>
        <xdr:cNvPr id="2051" name="Picture 3"/>
        <xdr:cNvPicPr>
          <a:picLocks noChangeAspect="1" noChangeArrowheads="1"/>
        </xdr:cNvPicPr>
      </xdr:nvPicPr>
      <xdr:blipFill>
        <a:blip xmlns:r="http://schemas.openxmlformats.org/officeDocument/2006/relationships" r:embed="rId1"/>
        <a:srcRect r="54253" b="13086"/>
        <a:stretch>
          <a:fillRect/>
        </a:stretch>
      </xdr:blipFill>
      <xdr:spPr bwMode="auto">
        <a:xfrm>
          <a:off x="121709" y="5094553"/>
          <a:ext cx="5991489" cy="6357937"/>
        </a:xfrm>
        <a:prstGeom prst="rect">
          <a:avLst/>
        </a:prstGeom>
        <a:noFill/>
        <a:ln w="1">
          <a:noFill/>
          <a:miter lim="800000"/>
          <a:headEnd/>
          <a:tailEnd type="none" w="med" len="med"/>
        </a:ln>
        <a:effectLst/>
      </xdr:spPr>
    </xdr:pic>
    <xdr:clientData/>
  </xdr:twoCellAnchor>
  <xdr:twoCellAnchor editAs="oneCell">
    <xdr:from>
      <xdr:col>9</xdr:col>
      <xdr:colOff>195790</xdr:colOff>
      <xdr:row>52</xdr:row>
      <xdr:rowOff>10583</xdr:rowOff>
    </xdr:from>
    <xdr:to>
      <xdr:col>17</xdr:col>
      <xdr:colOff>412750</xdr:colOff>
      <xdr:row>65</xdr:row>
      <xdr:rowOff>95250</xdr:rowOff>
    </xdr:to>
    <xdr:pic>
      <xdr:nvPicPr>
        <xdr:cNvPr id="2052" name="Picture 4"/>
        <xdr:cNvPicPr>
          <a:picLocks noChangeAspect="1" noChangeArrowheads="1"/>
        </xdr:cNvPicPr>
      </xdr:nvPicPr>
      <xdr:blipFill>
        <a:blip xmlns:r="http://schemas.openxmlformats.org/officeDocument/2006/relationships" r:embed="rId2"/>
        <a:srcRect t="7469" r="55999" b="57520"/>
        <a:stretch>
          <a:fillRect/>
        </a:stretch>
      </xdr:blipFill>
      <xdr:spPr bwMode="auto">
        <a:xfrm>
          <a:off x="6090707" y="9916583"/>
          <a:ext cx="5762626" cy="2561167"/>
        </a:xfrm>
        <a:prstGeom prst="rect">
          <a:avLst/>
        </a:prstGeom>
        <a:noFill/>
        <a:ln w="1">
          <a:noFill/>
          <a:miter lim="800000"/>
          <a:headEnd/>
          <a:tailEnd type="none" w="med" len="med"/>
        </a:ln>
        <a:effectLst/>
      </xdr:spPr>
    </xdr:pic>
    <xdr:clientData/>
  </xdr:twoCellAnchor>
  <xdr:twoCellAnchor editAs="oneCell">
    <xdr:from>
      <xdr:col>9</xdr:col>
      <xdr:colOff>349250</xdr:colOff>
      <xdr:row>27</xdr:row>
      <xdr:rowOff>63500</xdr:rowOff>
    </xdr:from>
    <xdr:to>
      <xdr:col>16</xdr:col>
      <xdr:colOff>455084</xdr:colOff>
      <xdr:row>39</xdr:row>
      <xdr:rowOff>127000</xdr:rowOff>
    </xdr:to>
    <xdr:pic>
      <xdr:nvPicPr>
        <xdr:cNvPr id="6145" name="Picture 1"/>
        <xdr:cNvPicPr>
          <a:picLocks noChangeAspect="1" noChangeArrowheads="1"/>
        </xdr:cNvPicPr>
      </xdr:nvPicPr>
      <xdr:blipFill>
        <a:blip xmlns:r="http://schemas.openxmlformats.org/officeDocument/2006/relationships" r:embed="rId3"/>
        <a:srcRect t="9115" r="61545" b="58767"/>
        <a:stretch>
          <a:fillRect/>
        </a:stretch>
      </xdr:blipFill>
      <xdr:spPr bwMode="auto">
        <a:xfrm>
          <a:off x="6244167" y="5207000"/>
          <a:ext cx="5037667" cy="2349500"/>
        </a:xfrm>
        <a:prstGeom prst="rect">
          <a:avLst/>
        </a:prstGeom>
        <a:noFill/>
        <a:ln w="1">
          <a:noFill/>
          <a:miter lim="800000"/>
          <a:headEnd/>
          <a:tailEnd type="none" w="med" len="med"/>
        </a:ln>
        <a:effectLst/>
      </xdr:spPr>
    </xdr:pic>
    <xdr:clientData/>
  </xdr:twoCellAnchor>
  <xdr:twoCellAnchor editAs="oneCell">
    <xdr:from>
      <xdr:col>9</xdr:col>
      <xdr:colOff>328083</xdr:colOff>
      <xdr:row>40</xdr:row>
      <xdr:rowOff>42334</xdr:rowOff>
    </xdr:from>
    <xdr:to>
      <xdr:col>16</xdr:col>
      <xdr:colOff>455083</xdr:colOff>
      <xdr:row>51</xdr:row>
      <xdr:rowOff>105834</xdr:rowOff>
    </xdr:to>
    <xdr:pic>
      <xdr:nvPicPr>
        <xdr:cNvPr id="6146" name="Picture 2"/>
        <xdr:cNvPicPr>
          <a:picLocks noChangeAspect="1" noChangeArrowheads="1"/>
        </xdr:cNvPicPr>
      </xdr:nvPicPr>
      <xdr:blipFill>
        <a:blip xmlns:r="http://schemas.openxmlformats.org/officeDocument/2006/relationships" r:embed="rId4"/>
        <a:srcRect t="11285" r="61383" b="59201"/>
        <a:stretch>
          <a:fillRect/>
        </a:stretch>
      </xdr:blipFill>
      <xdr:spPr bwMode="auto">
        <a:xfrm>
          <a:off x="6223000" y="7662334"/>
          <a:ext cx="5058833" cy="2159000"/>
        </a:xfrm>
        <a:prstGeom prst="rect">
          <a:avLst/>
        </a:prstGeom>
        <a:noFill/>
        <a:ln w="1">
          <a:noFill/>
          <a:miter lim="800000"/>
          <a:headEnd/>
          <a:tailEnd type="none" w="med" len="med"/>
        </a:ln>
        <a:effectLst/>
      </xdr:spPr>
    </xdr:pic>
    <xdr:clientData/>
  </xdr:twoCellAnchor>
  <xdr:twoCellAnchor editAs="oneCell">
    <xdr:from>
      <xdr:col>21</xdr:col>
      <xdr:colOff>402167</xdr:colOff>
      <xdr:row>27</xdr:row>
      <xdr:rowOff>10583</xdr:rowOff>
    </xdr:from>
    <xdr:to>
      <xdr:col>29</xdr:col>
      <xdr:colOff>381001</xdr:colOff>
      <xdr:row>53</xdr:row>
      <xdr:rowOff>52917</xdr:rowOff>
    </xdr:to>
    <xdr:pic>
      <xdr:nvPicPr>
        <xdr:cNvPr id="6147" name="Picture 3"/>
        <xdr:cNvPicPr>
          <a:picLocks noChangeAspect="1" noChangeArrowheads="1"/>
        </xdr:cNvPicPr>
      </xdr:nvPicPr>
      <xdr:blipFill>
        <a:blip xmlns:r="http://schemas.openxmlformats.org/officeDocument/2006/relationships" r:embed="rId5"/>
        <a:srcRect t="8825" r="61222" b="22888"/>
        <a:stretch>
          <a:fillRect/>
        </a:stretch>
      </xdr:blipFill>
      <xdr:spPr bwMode="auto">
        <a:xfrm>
          <a:off x="14298084" y="5154083"/>
          <a:ext cx="5080000" cy="4995334"/>
        </a:xfrm>
        <a:prstGeom prst="rect">
          <a:avLst/>
        </a:prstGeom>
        <a:noFill/>
        <a:ln w="1">
          <a:noFill/>
          <a:miter lim="800000"/>
          <a:headEnd/>
          <a:tailEnd type="none" w="med" len="med"/>
        </a:ln>
        <a:effectLst/>
      </xdr:spPr>
    </xdr:pic>
    <xdr:clientData/>
  </xdr:twoCellAnchor>
  <xdr:twoCellAnchor editAs="oneCell">
    <xdr:from>
      <xdr:col>30</xdr:col>
      <xdr:colOff>201082</xdr:colOff>
      <xdr:row>26</xdr:row>
      <xdr:rowOff>190499</xdr:rowOff>
    </xdr:from>
    <xdr:to>
      <xdr:col>37</xdr:col>
      <xdr:colOff>465666</xdr:colOff>
      <xdr:row>53</xdr:row>
      <xdr:rowOff>139474</xdr:rowOff>
    </xdr:to>
    <xdr:pic>
      <xdr:nvPicPr>
        <xdr:cNvPr id="6148" name="Picture 4"/>
        <xdr:cNvPicPr>
          <a:picLocks noChangeAspect="1" noChangeArrowheads="1"/>
        </xdr:cNvPicPr>
      </xdr:nvPicPr>
      <xdr:blipFill>
        <a:blip xmlns:r="http://schemas.openxmlformats.org/officeDocument/2006/relationships" r:embed="rId6"/>
        <a:srcRect r="61141" b="22309"/>
        <a:stretch>
          <a:fillRect/>
        </a:stretch>
      </xdr:blipFill>
      <xdr:spPr bwMode="auto">
        <a:xfrm>
          <a:off x="19811999" y="5143499"/>
          <a:ext cx="4561417" cy="5092475"/>
        </a:xfrm>
        <a:prstGeom prst="rect">
          <a:avLst/>
        </a:prstGeom>
        <a:noFill/>
        <a:ln w="1">
          <a:noFill/>
          <a:miter lim="800000"/>
          <a:headEnd/>
          <a:tailEnd type="none" w="med" len="med"/>
        </a:ln>
        <a:effec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207614</xdr:colOff>
      <xdr:row>12</xdr:row>
      <xdr:rowOff>157466</xdr:rowOff>
    </xdr:from>
    <xdr:to>
      <xdr:col>6</xdr:col>
      <xdr:colOff>142875</xdr:colOff>
      <xdr:row>37</xdr:row>
      <xdr:rowOff>180975</xdr:rowOff>
    </xdr:to>
    <xdr:pic>
      <xdr:nvPicPr>
        <xdr:cNvPr id="3073" name="Picture 1"/>
        <xdr:cNvPicPr>
          <a:picLocks noChangeAspect="1" noChangeArrowheads="1"/>
        </xdr:cNvPicPr>
      </xdr:nvPicPr>
      <xdr:blipFill>
        <a:blip xmlns:r="http://schemas.openxmlformats.org/officeDocument/2006/relationships" r:embed="rId1"/>
        <a:srcRect t="3371" r="61339" b="11985"/>
        <a:stretch>
          <a:fillRect/>
        </a:stretch>
      </xdr:blipFill>
      <xdr:spPr bwMode="auto">
        <a:xfrm>
          <a:off x="207614" y="2443466"/>
          <a:ext cx="3888136" cy="4786009"/>
        </a:xfrm>
        <a:prstGeom prst="rect">
          <a:avLst/>
        </a:prstGeom>
        <a:noFill/>
        <a:ln w="1">
          <a:noFill/>
          <a:miter lim="800000"/>
          <a:headEnd/>
          <a:tailEnd type="none" w="med" len="med"/>
        </a:ln>
        <a:effectLst/>
      </xdr:spPr>
    </xdr:pic>
    <xdr:clientData/>
  </xdr:twoCellAnchor>
  <xdr:twoCellAnchor editAs="oneCell">
    <xdr:from>
      <xdr:col>7</xdr:col>
      <xdr:colOff>161925</xdr:colOff>
      <xdr:row>38</xdr:row>
      <xdr:rowOff>0</xdr:rowOff>
    </xdr:from>
    <xdr:to>
      <xdr:col>12</xdr:col>
      <xdr:colOff>209550</xdr:colOff>
      <xdr:row>48</xdr:row>
      <xdr:rowOff>142875</xdr:rowOff>
    </xdr:to>
    <xdr:pic>
      <xdr:nvPicPr>
        <xdr:cNvPr id="3074" name="Picture 2"/>
        <xdr:cNvPicPr>
          <a:picLocks noChangeAspect="1" noChangeArrowheads="1"/>
        </xdr:cNvPicPr>
      </xdr:nvPicPr>
      <xdr:blipFill>
        <a:blip xmlns:r="http://schemas.openxmlformats.org/officeDocument/2006/relationships" r:embed="rId2"/>
        <a:srcRect t="3101" r="60666" b="56395"/>
        <a:stretch>
          <a:fillRect/>
        </a:stretch>
      </xdr:blipFill>
      <xdr:spPr bwMode="auto">
        <a:xfrm>
          <a:off x="4772025" y="7239000"/>
          <a:ext cx="3438525" cy="1990725"/>
        </a:xfrm>
        <a:prstGeom prst="rect">
          <a:avLst/>
        </a:prstGeom>
        <a:noFill/>
        <a:ln w="1">
          <a:noFill/>
          <a:miter lim="800000"/>
          <a:headEnd/>
          <a:tailEnd type="none" w="med" len="med"/>
        </a:ln>
        <a:effectLst/>
      </xdr:spPr>
    </xdr:pic>
    <xdr:clientData/>
  </xdr:twoCellAnchor>
  <xdr:twoCellAnchor editAs="oneCell">
    <xdr:from>
      <xdr:col>7</xdr:col>
      <xdr:colOff>47626</xdr:colOff>
      <xdr:row>12</xdr:row>
      <xdr:rowOff>171450</xdr:rowOff>
    </xdr:from>
    <xdr:to>
      <xdr:col>12</xdr:col>
      <xdr:colOff>600075</xdr:colOff>
      <xdr:row>24</xdr:row>
      <xdr:rowOff>181389</xdr:rowOff>
    </xdr:to>
    <xdr:pic>
      <xdr:nvPicPr>
        <xdr:cNvPr id="8193" name="Picture 1"/>
        <xdr:cNvPicPr>
          <a:picLocks noChangeAspect="1" noChangeArrowheads="1"/>
        </xdr:cNvPicPr>
      </xdr:nvPicPr>
      <xdr:blipFill>
        <a:blip xmlns:r="http://schemas.openxmlformats.org/officeDocument/2006/relationships" r:embed="rId3"/>
        <a:srcRect r="61274" b="59896"/>
        <a:stretch>
          <a:fillRect/>
        </a:stretch>
      </xdr:blipFill>
      <xdr:spPr bwMode="auto">
        <a:xfrm>
          <a:off x="4657726" y="2457450"/>
          <a:ext cx="3943349" cy="2295939"/>
        </a:xfrm>
        <a:prstGeom prst="rect">
          <a:avLst/>
        </a:prstGeom>
        <a:noFill/>
        <a:ln w="1">
          <a:noFill/>
          <a:miter lim="800000"/>
          <a:headEnd/>
          <a:tailEnd type="none" w="med" len="med"/>
        </a:ln>
        <a:effectLst/>
      </xdr:spPr>
    </xdr:pic>
    <xdr:clientData/>
  </xdr:twoCellAnchor>
  <xdr:twoCellAnchor editAs="oneCell">
    <xdr:from>
      <xdr:col>7</xdr:col>
      <xdr:colOff>85725</xdr:colOff>
      <xdr:row>25</xdr:row>
      <xdr:rowOff>28575</xdr:rowOff>
    </xdr:from>
    <xdr:to>
      <xdr:col>12</xdr:col>
      <xdr:colOff>419100</xdr:colOff>
      <xdr:row>36</xdr:row>
      <xdr:rowOff>142151</xdr:rowOff>
    </xdr:to>
    <xdr:pic>
      <xdr:nvPicPr>
        <xdr:cNvPr id="8194" name="Picture 2"/>
        <xdr:cNvPicPr>
          <a:picLocks noChangeAspect="1" noChangeArrowheads="1"/>
        </xdr:cNvPicPr>
      </xdr:nvPicPr>
      <xdr:blipFill>
        <a:blip xmlns:r="http://schemas.openxmlformats.org/officeDocument/2006/relationships" r:embed="rId4"/>
        <a:srcRect r="61493" b="59375"/>
        <a:stretch>
          <a:fillRect/>
        </a:stretch>
      </xdr:blipFill>
      <xdr:spPr bwMode="auto">
        <a:xfrm>
          <a:off x="4695825" y="4791075"/>
          <a:ext cx="3724275" cy="2209076"/>
        </a:xfrm>
        <a:prstGeom prst="rect">
          <a:avLst/>
        </a:prstGeom>
        <a:noFill/>
        <a:ln w="1">
          <a:noFill/>
          <a:miter lim="800000"/>
          <a:headEnd/>
          <a:tailEnd type="none" w="med" len="med"/>
        </a:ln>
        <a:effectLst/>
      </xdr:spPr>
    </xdr:pic>
    <xdr:clientData/>
  </xdr:twoCellAnchor>
  <xdr:twoCellAnchor editAs="oneCell">
    <xdr:from>
      <xdr:col>19</xdr:col>
      <xdr:colOff>361950</xdr:colOff>
      <xdr:row>13</xdr:row>
      <xdr:rowOff>95251</xdr:rowOff>
    </xdr:from>
    <xdr:to>
      <xdr:col>26</xdr:col>
      <xdr:colOff>247650</xdr:colOff>
      <xdr:row>35</xdr:row>
      <xdr:rowOff>9093</xdr:rowOff>
    </xdr:to>
    <xdr:pic>
      <xdr:nvPicPr>
        <xdr:cNvPr id="8195" name="Picture 3"/>
        <xdr:cNvPicPr>
          <a:picLocks noChangeAspect="1" noChangeArrowheads="1"/>
        </xdr:cNvPicPr>
      </xdr:nvPicPr>
      <xdr:blipFill>
        <a:blip xmlns:r="http://schemas.openxmlformats.org/officeDocument/2006/relationships" r:embed="rId5"/>
        <a:srcRect t="12109" r="61347" b="22917"/>
        <a:stretch>
          <a:fillRect/>
        </a:stretch>
      </xdr:blipFill>
      <xdr:spPr bwMode="auto">
        <a:xfrm>
          <a:off x="12934950" y="2571751"/>
          <a:ext cx="4343400" cy="4104842"/>
        </a:xfrm>
        <a:prstGeom prst="rect">
          <a:avLst/>
        </a:prstGeom>
        <a:noFill/>
        <a:ln w="1">
          <a:noFill/>
          <a:miter lim="800000"/>
          <a:headEnd/>
          <a:tailEnd type="none" w="med" len="med"/>
        </a:ln>
        <a:effectLst/>
      </xdr:spPr>
    </xdr:pic>
    <xdr:clientData/>
  </xdr:twoCellAnchor>
  <xdr:twoCellAnchor editAs="oneCell">
    <xdr:from>
      <xdr:col>27</xdr:col>
      <xdr:colOff>304801</xdr:colOff>
      <xdr:row>13</xdr:row>
      <xdr:rowOff>133350</xdr:rowOff>
    </xdr:from>
    <xdr:to>
      <xdr:col>34</xdr:col>
      <xdr:colOff>495301</xdr:colOff>
      <xdr:row>35</xdr:row>
      <xdr:rowOff>188584</xdr:rowOff>
    </xdr:to>
    <xdr:pic>
      <xdr:nvPicPr>
        <xdr:cNvPr id="8196" name="Picture 4"/>
        <xdr:cNvPicPr>
          <a:picLocks noChangeAspect="1" noChangeArrowheads="1"/>
        </xdr:cNvPicPr>
      </xdr:nvPicPr>
      <xdr:blipFill>
        <a:blip xmlns:r="http://schemas.openxmlformats.org/officeDocument/2006/relationships" r:embed="rId6"/>
        <a:srcRect t="12109" r="61420" b="22526"/>
        <a:stretch>
          <a:fillRect/>
        </a:stretch>
      </xdr:blipFill>
      <xdr:spPr bwMode="auto">
        <a:xfrm>
          <a:off x="17945101" y="2609850"/>
          <a:ext cx="4457700" cy="4246234"/>
        </a:xfrm>
        <a:prstGeom prst="rect">
          <a:avLst/>
        </a:prstGeom>
        <a:noFill/>
        <a:ln w="1">
          <a:noFill/>
          <a:miter lim="800000"/>
          <a:headEnd/>
          <a:tailEnd type="none" w="med" len="med"/>
        </a:ln>
        <a:effec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190500</xdr:colOff>
      <xdr:row>12</xdr:row>
      <xdr:rowOff>152401</xdr:rowOff>
    </xdr:from>
    <xdr:to>
      <xdr:col>7</xdr:col>
      <xdr:colOff>247650</xdr:colOff>
      <xdr:row>40</xdr:row>
      <xdr:rowOff>174115</xdr:rowOff>
    </xdr:to>
    <xdr:pic>
      <xdr:nvPicPr>
        <xdr:cNvPr id="9217" name="Picture 1"/>
        <xdr:cNvPicPr>
          <a:picLocks noChangeAspect="1" noChangeArrowheads="1"/>
        </xdr:cNvPicPr>
      </xdr:nvPicPr>
      <xdr:blipFill>
        <a:blip xmlns:r="http://schemas.openxmlformats.org/officeDocument/2006/relationships" r:embed="rId1"/>
        <a:srcRect t="8594" r="61786" b="13411"/>
        <a:stretch>
          <a:fillRect/>
        </a:stretch>
      </xdr:blipFill>
      <xdr:spPr bwMode="auto">
        <a:xfrm>
          <a:off x="190500" y="2438401"/>
          <a:ext cx="4667250" cy="5355714"/>
        </a:xfrm>
        <a:prstGeom prst="rect">
          <a:avLst/>
        </a:prstGeom>
        <a:noFill/>
        <a:ln w="1">
          <a:noFill/>
          <a:miter lim="800000"/>
          <a:headEnd/>
          <a:tailEnd type="none" w="med" len="med"/>
        </a:ln>
        <a:effectLst/>
      </xdr:spPr>
    </xdr:pic>
    <xdr:clientData/>
  </xdr:twoCellAnchor>
  <xdr:twoCellAnchor editAs="oneCell">
    <xdr:from>
      <xdr:col>7</xdr:col>
      <xdr:colOff>542925</xdr:colOff>
      <xdr:row>12</xdr:row>
      <xdr:rowOff>142875</xdr:rowOff>
    </xdr:from>
    <xdr:to>
      <xdr:col>14</xdr:col>
      <xdr:colOff>152400</xdr:colOff>
      <xdr:row>24</xdr:row>
      <xdr:rowOff>76380</xdr:rowOff>
    </xdr:to>
    <xdr:pic>
      <xdr:nvPicPr>
        <xdr:cNvPr id="9218" name="Picture 2"/>
        <xdr:cNvPicPr>
          <a:picLocks noChangeAspect="1" noChangeArrowheads="1"/>
        </xdr:cNvPicPr>
      </xdr:nvPicPr>
      <xdr:blipFill>
        <a:blip xmlns:r="http://schemas.openxmlformats.org/officeDocument/2006/relationships" r:embed="rId2"/>
        <a:srcRect t="6771" r="61201" b="59375"/>
        <a:stretch>
          <a:fillRect/>
        </a:stretch>
      </xdr:blipFill>
      <xdr:spPr bwMode="auto">
        <a:xfrm>
          <a:off x="5153025" y="2428875"/>
          <a:ext cx="4524375" cy="2219505"/>
        </a:xfrm>
        <a:prstGeom prst="rect">
          <a:avLst/>
        </a:prstGeom>
        <a:noFill/>
        <a:ln w="1">
          <a:noFill/>
          <a:miter lim="800000"/>
          <a:headEnd/>
          <a:tailEnd type="none" w="med" len="med"/>
        </a:ln>
        <a:effectLst/>
      </xdr:spPr>
    </xdr:pic>
    <xdr:clientData/>
  </xdr:twoCellAnchor>
  <xdr:twoCellAnchor editAs="oneCell">
    <xdr:from>
      <xdr:col>7</xdr:col>
      <xdr:colOff>552450</xdr:colOff>
      <xdr:row>24</xdr:row>
      <xdr:rowOff>171450</xdr:rowOff>
    </xdr:from>
    <xdr:to>
      <xdr:col>14</xdr:col>
      <xdr:colOff>285750</xdr:colOff>
      <xdr:row>34</xdr:row>
      <xdr:rowOff>169581</xdr:rowOff>
    </xdr:to>
    <xdr:pic>
      <xdr:nvPicPr>
        <xdr:cNvPr id="9219" name="Picture 3"/>
        <xdr:cNvPicPr>
          <a:picLocks noChangeAspect="1" noChangeArrowheads="1"/>
        </xdr:cNvPicPr>
      </xdr:nvPicPr>
      <xdr:blipFill>
        <a:blip xmlns:r="http://schemas.openxmlformats.org/officeDocument/2006/relationships" r:embed="rId3"/>
        <a:srcRect t="12500" r="61201" b="59245"/>
        <a:stretch>
          <a:fillRect/>
        </a:stretch>
      </xdr:blipFill>
      <xdr:spPr bwMode="auto">
        <a:xfrm>
          <a:off x="5162550" y="4743450"/>
          <a:ext cx="4648200" cy="1903131"/>
        </a:xfrm>
        <a:prstGeom prst="rect">
          <a:avLst/>
        </a:prstGeom>
        <a:noFill/>
        <a:ln w="1">
          <a:noFill/>
          <a:miter lim="800000"/>
          <a:headEnd/>
          <a:tailEnd type="none" w="med" len="med"/>
        </a:ln>
        <a:effectLst/>
      </xdr:spPr>
    </xdr:pic>
    <xdr:clientData/>
  </xdr:twoCellAnchor>
  <xdr:twoCellAnchor editAs="oneCell">
    <xdr:from>
      <xdr:col>7</xdr:col>
      <xdr:colOff>600075</xdr:colOff>
      <xdr:row>35</xdr:row>
      <xdr:rowOff>66676</xdr:rowOff>
    </xdr:from>
    <xdr:to>
      <xdr:col>14</xdr:col>
      <xdr:colOff>95250</xdr:colOff>
      <xdr:row>45</xdr:row>
      <xdr:rowOff>88980</xdr:rowOff>
    </xdr:to>
    <xdr:pic>
      <xdr:nvPicPr>
        <xdr:cNvPr id="9220" name="Picture 4"/>
        <xdr:cNvPicPr>
          <a:picLocks noChangeAspect="1" noChangeArrowheads="1"/>
        </xdr:cNvPicPr>
      </xdr:nvPicPr>
      <xdr:blipFill>
        <a:blip xmlns:r="http://schemas.openxmlformats.org/officeDocument/2006/relationships" r:embed="rId4"/>
        <a:srcRect t="12891" r="61640" b="57291"/>
        <a:stretch>
          <a:fillRect/>
        </a:stretch>
      </xdr:blipFill>
      <xdr:spPr bwMode="auto">
        <a:xfrm>
          <a:off x="5210175" y="6734176"/>
          <a:ext cx="4410075" cy="1927304"/>
        </a:xfrm>
        <a:prstGeom prst="rect">
          <a:avLst/>
        </a:prstGeom>
        <a:noFill/>
        <a:ln w="1">
          <a:noFill/>
          <a:miter lim="800000"/>
          <a:headEnd/>
          <a:tailEnd type="none" w="med" len="med"/>
        </a:ln>
        <a:effectLst/>
      </xdr:spPr>
    </xdr:pic>
    <xdr:clientData/>
  </xdr:twoCellAnchor>
  <xdr:twoCellAnchor editAs="oneCell">
    <xdr:from>
      <xdr:col>19</xdr:col>
      <xdr:colOff>266700</xdr:colOff>
      <xdr:row>12</xdr:row>
      <xdr:rowOff>180975</xdr:rowOff>
    </xdr:from>
    <xdr:to>
      <xdr:col>26</xdr:col>
      <xdr:colOff>371475</xdr:colOff>
      <xdr:row>34</xdr:row>
      <xdr:rowOff>143870</xdr:rowOff>
    </xdr:to>
    <xdr:pic>
      <xdr:nvPicPr>
        <xdr:cNvPr id="9221" name="Picture 5"/>
        <xdr:cNvPicPr>
          <a:picLocks noChangeAspect="1" noChangeArrowheads="1"/>
        </xdr:cNvPicPr>
      </xdr:nvPicPr>
      <xdr:blipFill>
        <a:blip xmlns:r="http://schemas.openxmlformats.org/officeDocument/2006/relationships" r:embed="rId5"/>
        <a:srcRect t="14193" r="60761" b="22266"/>
        <a:stretch>
          <a:fillRect/>
        </a:stretch>
      </xdr:blipFill>
      <xdr:spPr bwMode="auto">
        <a:xfrm>
          <a:off x="12839700" y="2466975"/>
          <a:ext cx="4562475" cy="4153895"/>
        </a:xfrm>
        <a:prstGeom prst="rect">
          <a:avLst/>
        </a:prstGeom>
        <a:noFill/>
        <a:ln w="1">
          <a:noFill/>
          <a:miter lim="800000"/>
          <a:headEnd/>
          <a:tailEnd type="none" w="med" len="med"/>
        </a:ln>
        <a:effectLst/>
      </xdr:spPr>
    </xdr:pic>
    <xdr:clientData/>
  </xdr:twoCellAnchor>
  <xdr:twoCellAnchor editAs="oneCell">
    <xdr:from>
      <xdr:col>27</xdr:col>
      <xdr:colOff>171450</xdr:colOff>
      <xdr:row>13</xdr:row>
      <xdr:rowOff>57150</xdr:rowOff>
    </xdr:from>
    <xdr:to>
      <xdr:col>34</xdr:col>
      <xdr:colOff>161925</xdr:colOff>
      <xdr:row>36</xdr:row>
      <xdr:rowOff>85958</xdr:rowOff>
    </xdr:to>
    <xdr:pic>
      <xdr:nvPicPr>
        <xdr:cNvPr id="9222" name="Picture 6"/>
        <xdr:cNvPicPr>
          <a:picLocks noChangeAspect="1" noChangeArrowheads="1"/>
        </xdr:cNvPicPr>
      </xdr:nvPicPr>
      <xdr:blipFill>
        <a:blip xmlns:r="http://schemas.openxmlformats.org/officeDocument/2006/relationships" r:embed="rId6"/>
        <a:srcRect t="6120" r="61201" b="22396"/>
        <a:stretch>
          <a:fillRect/>
        </a:stretch>
      </xdr:blipFill>
      <xdr:spPr bwMode="auto">
        <a:xfrm>
          <a:off x="17811750" y="2533650"/>
          <a:ext cx="4257675" cy="4410308"/>
        </a:xfrm>
        <a:prstGeom prst="rect">
          <a:avLst/>
        </a:prstGeom>
        <a:noFill/>
        <a:ln w="1">
          <a:noFill/>
          <a:miter lim="800000"/>
          <a:headEnd/>
          <a:tailEnd type="none" w="med" len="med"/>
        </a:ln>
        <a:effec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19</xdr:col>
      <xdr:colOff>266700</xdr:colOff>
      <xdr:row>114</xdr:row>
      <xdr:rowOff>28574</xdr:rowOff>
    </xdr:from>
    <xdr:to>
      <xdr:col>28</xdr:col>
      <xdr:colOff>533400</xdr:colOff>
      <xdr:row>130</xdr:row>
      <xdr:rowOff>133349</xdr:rowOff>
    </xdr:to>
    <xdr:graphicFrame macro="">
      <xdr:nvGraphicFramePr>
        <xdr:cNvPr id="2" name="Gráfico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132484</xdr:colOff>
      <xdr:row>25</xdr:row>
      <xdr:rowOff>165388</xdr:rowOff>
    </xdr:from>
    <xdr:to>
      <xdr:col>5</xdr:col>
      <xdr:colOff>452870</xdr:colOff>
      <xdr:row>49</xdr:row>
      <xdr:rowOff>117763</xdr:rowOff>
    </xdr:to>
    <xdr:pic>
      <xdr:nvPicPr>
        <xdr:cNvPr id="1025" name="Picture 1"/>
        <xdr:cNvPicPr>
          <a:picLocks noChangeAspect="1" noChangeArrowheads="1"/>
        </xdr:cNvPicPr>
      </xdr:nvPicPr>
      <xdr:blipFill>
        <a:blip xmlns:r="http://schemas.openxmlformats.org/officeDocument/2006/relationships" r:embed="rId1"/>
        <a:srcRect l="644" t="3351" r="61180" b="12875"/>
        <a:stretch>
          <a:fillRect/>
        </a:stretch>
      </xdr:blipFill>
      <xdr:spPr bwMode="auto">
        <a:xfrm>
          <a:off x="132484" y="5689888"/>
          <a:ext cx="3654136" cy="4524375"/>
        </a:xfrm>
        <a:prstGeom prst="rect">
          <a:avLst/>
        </a:prstGeom>
        <a:noFill/>
        <a:ln w="1">
          <a:noFill/>
          <a:miter lim="800000"/>
          <a:headEnd/>
          <a:tailEnd type="none" w="med" len="med"/>
        </a:ln>
        <a:effectLst/>
      </xdr:spPr>
    </xdr:pic>
    <xdr:clientData/>
  </xdr:twoCellAnchor>
  <xdr:twoCellAnchor editAs="oneCell">
    <xdr:from>
      <xdr:col>5</xdr:col>
      <xdr:colOff>588819</xdr:colOff>
      <xdr:row>26</xdr:row>
      <xdr:rowOff>34635</xdr:rowOff>
    </xdr:from>
    <xdr:to>
      <xdr:col>12</xdr:col>
      <xdr:colOff>121228</xdr:colOff>
      <xdr:row>34</xdr:row>
      <xdr:rowOff>95248</xdr:rowOff>
    </xdr:to>
    <xdr:pic>
      <xdr:nvPicPr>
        <xdr:cNvPr id="4" name="Picture 1"/>
        <xdr:cNvPicPr>
          <a:picLocks noChangeAspect="1" noChangeArrowheads="1"/>
        </xdr:cNvPicPr>
      </xdr:nvPicPr>
      <xdr:blipFill>
        <a:blip xmlns:r="http://schemas.openxmlformats.org/officeDocument/2006/relationships" r:embed="rId2"/>
        <a:srcRect l="706" t="14938" r="61152" b="59660"/>
        <a:stretch>
          <a:fillRect/>
        </a:stretch>
      </xdr:blipFill>
      <xdr:spPr bwMode="auto">
        <a:xfrm>
          <a:off x="3922569" y="5749635"/>
          <a:ext cx="4208318" cy="1584613"/>
        </a:xfrm>
        <a:prstGeom prst="rect">
          <a:avLst/>
        </a:prstGeom>
        <a:noFill/>
        <a:ln w="1">
          <a:noFill/>
          <a:miter lim="800000"/>
          <a:headEnd/>
          <a:tailEnd type="none" w="med" len="med"/>
        </a:ln>
        <a:effectLst/>
      </xdr:spPr>
    </xdr:pic>
    <xdr:clientData/>
  </xdr:twoCellAnchor>
  <xdr:twoCellAnchor editAs="oneCell">
    <xdr:from>
      <xdr:col>5</xdr:col>
      <xdr:colOff>571499</xdr:colOff>
      <xdr:row>35</xdr:row>
      <xdr:rowOff>77931</xdr:rowOff>
    </xdr:from>
    <xdr:to>
      <xdr:col>12</xdr:col>
      <xdr:colOff>25976</xdr:colOff>
      <xdr:row>44</xdr:row>
      <xdr:rowOff>39103</xdr:rowOff>
    </xdr:to>
    <xdr:pic>
      <xdr:nvPicPr>
        <xdr:cNvPr id="5" name="Picture 2"/>
        <xdr:cNvPicPr>
          <a:picLocks noChangeAspect="1" noChangeArrowheads="1"/>
        </xdr:cNvPicPr>
      </xdr:nvPicPr>
      <xdr:blipFill>
        <a:blip xmlns:r="http://schemas.openxmlformats.org/officeDocument/2006/relationships" r:embed="rId3"/>
        <a:srcRect t="12551" r="58749" b="57849"/>
        <a:stretch>
          <a:fillRect/>
        </a:stretch>
      </xdr:blipFill>
      <xdr:spPr bwMode="auto">
        <a:xfrm>
          <a:off x="3905249" y="7507431"/>
          <a:ext cx="4130386" cy="1675672"/>
        </a:xfrm>
        <a:prstGeom prst="rect">
          <a:avLst/>
        </a:prstGeom>
        <a:noFill/>
        <a:ln w="1">
          <a:noFill/>
          <a:miter lim="800000"/>
          <a:headEnd/>
          <a:tailEnd type="none" w="med" len="med"/>
        </a:ln>
        <a:effectLst/>
      </xdr:spPr>
    </xdr:pic>
    <xdr:clientData/>
  </xdr:twoCellAnchor>
  <xdr:twoCellAnchor editAs="oneCell">
    <xdr:from>
      <xdr:col>15</xdr:col>
      <xdr:colOff>508000</xdr:colOff>
      <xdr:row>25</xdr:row>
      <xdr:rowOff>158751</xdr:rowOff>
    </xdr:from>
    <xdr:to>
      <xdr:col>23</xdr:col>
      <xdr:colOff>296333</xdr:colOff>
      <xdr:row>49</xdr:row>
      <xdr:rowOff>166695</xdr:rowOff>
    </xdr:to>
    <xdr:pic>
      <xdr:nvPicPr>
        <xdr:cNvPr id="1027" name="Picture 3"/>
        <xdr:cNvPicPr>
          <a:picLocks noChangeAspect="1" noChangeArrowheads="1"/>
        </xdr:cNvPicPr>
      </xdr:nvPicPr>
      <xdr:blipFill>
        <a:blip xmlns:r="http://schemas.openxmlformats.org/officeDocument/2006/relationships" r:embed="rId4"/>
        <a:srcRect t="5568" r="57022" b="22341"/>
        <a:stretch>
          <a:fillRect/>
        </a:stretch>
      </xdr:blipFill>
      <xdr:spPr bwMode="auto">
        <a:xfrm>
          <a:off x="10054167" y="5683251"/>
          <a:ext cx="4889500" cy="4579944"/>
        </a:xfrm>
        <a:prstGeom prst="rect">
          <a:avLst/>
        </a:prstGeom>
        <a:noFill/>
        <a:ln w="1">
          <a:noFill/>
          <a:miter lim="800000"/>
          <a:headEnd/>
          <a:tailEnd type="none" w="med" len="med"/>
        </a:ln>
        <a:effectLst/>
      </xdr:spPr>
    </xdr:pic>
    <xdr:clientData/>
  </xdr:twoCellAnchor>
  <xdr:twoCellAnchor editAs="oneCell">
    <xdr:from>
      <xdr:col>24</xdr:col>
      <xdr:colOff>603250</xdr:colOff>
      <xdr:row>25</xdr:row>
      <xdr:rowOff>140891</xdr:rowOff>
    </xdr:from>
    <xdr:to>
      <xdr:col>32</xdr:col>
      <xdr:colOff>158750</xdr:colOff>
      <xdr:row>50</xdr:row>
      <xdr:rowOff>23630</xdr:rowOff>
    </xdr:to>
    <xdr:pic>
      <xdr:nvPicPr>
        <xdr:cNvPr id="1028" name="Picture 4"/>
        <xdr:cNvPicPr>
          <a:picLocks noChangeAspect="1" noChangeArrowheads="1"/>
        </xdr:cNvPicPr>
      </xdr:nvPicPr>
      <xdr:blipFill>
        <a:blip xmlns:r="http://schemas.openxmlformats.org/officeDocument/2006/relationships" r:embed="rId5"/>
        <a:srcRect r="58963" b="23017"/>
        <a:stretch>
          <a:fillRect/>
        </a:stretch>
      </xdr:blipFill>
      <xdr:spPr bwMode="auto">
        <a:xfrm>
          <a:off x="15673917" y="5665391"/>
          <a:ext cx="4434417" cy="4645239"/>
        </a:xfrm>
        <a:prstGeom prst="rect">
          <a:avLst/>
        </a:prstGeom>
        <a:noFill/>
        <a:ln w="1">
          <a:noFill/>
          <a:miter lim="800000"/>
          <a:headEnd/>
          <a:tailEnd type="none" w="med" len="med"/>
        </a:ln>
        <a:effectLst/>
      </xdr:spPr>
    </xdr:pic>
    <xdr:clientData/>
  </xdr:twoCellAnchor>
  <xdr:twoCellAnchor editAs="oneCell">
    <xdr:from>
      <xdr:col>5</xdr:col>
      <xdr:colOff>624418</xdr:colOff>
      <xdr:row>44</xdr:row>
      <xdr:rowOff>148167</xdr:rowOff>
    </xdr:from>
    <xdr:to>
      <xdr:col>11</xdr:col>
      <xdr:colOff>465667</xdr:colOff>
      <xdr:row>53</xdr:row>
      <xdr:rowOff>156099</xdr:rowOff>
    </xdr:to>
    <xdr:pic>
      <xdr:nvPicPr>
        <xdr:cNvPr id="10241" name="Picture 1"/>
        <xdr:cNvPicPr>
          <a:picLocks noChangeAspect="1" noChangeArrowheads="1"/>
        </xdr:cNvPicPr>
      </xdr:nvPicPr>
      <xdr:blipFill>
        <a:blip xmlns:r="http://schemas.openxmlformats.org/officeDocument/2006/relationships" r:embed="rId6"/>
        <a:srcRect t="12587" r="61233" b="57176"/>
        <a:stretch>
          <a:fillRect/>
        </a:stretch>
      </xdr:blipFill>
      <xdr:spPr bwMode="auto">
        <a:xfrm>
          <a:off x="3989918" y="8530167"/>
          <a:ext cx="3947582" cy="1722432"/>
        </a:xfrm>
        <a:prstGeom prst="rect">
          <a:avLst/>
        </a:prstGeom>
        <a:noFill/>
        <a:ln w="1">
          <a:noFill/>
          <a:miter lim="800000"/>
          <a:headEnd/>
          <a:tailEnd type="none" w="med" len="med"/>
        </a:ln>
        <a:effectLst/>
      </xdr:spPr>
    </xdr:pic>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www.noticiasagricolas.com.br/videos/entrevistas/132754-entrevista-confira-a-entrevista-com-rogerio-de-sa-borges---analista-de-produtos-e-mercado-da-embrapa.html" TargetMode="External"/><Relationship Id="rId1" Type="http://schemas.openxmlformats.org/officeDocument/2006/relationships/hyperlink" Target="https://www.embrapa.br/en/busca-de-publicacoes/-/publicacao/1028747/densidade-de-plantas-na-cultura-da-soja" TargetMode="External"/><Relationship Id="rId4" Type="http://schemas.openxmlformats.org/officeDocument/2006/relationships/drawing" Target="../drawings/drawing12.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3:J21"/>
  <sheetViews>
    <sheetView workbookViewId="0">
      <selection activeCell="G16" sqref="G16"/>
    </sheetView>
  </sheetViews>
  <sheetFormatPr baseColWidth="10" defaultColWidth="9.140625" defaultRowHeight="15" x14ac:dyDescent="0.25"/>
  <cols>
    <col min="1" max="1" width="37.7109375" bestFit="1" customWidth="1"/>
    <col min="2" max="2" width="12" bestFit="1" customWidth="1"/>
    <col min="7" max="7" width="25" bestFit="1" customWidth="1"/>
    <col min="8" max="8" width="11.7109375" bestFit="1" customWidth="1"/>
  </cols>
  <sheetData>
    <row r="3" spans="1:10" x14ac:dyDescent="0.25">
      <c r="A3" s="186" t="s">
        <v>34</v>
      </c>
      <c r="B3" s="188" t="s">
        <v>145</v>
      </c>
      <c r="C3" s="201" t="s">
        <v>142</v>
      </c>
      <c r="D3" s="187" t="s">
        <v>143</v>
      </c>
      <c r="G3" s="186" t="s">
        <v>34</v>
      </c>
      <c r="H3" s="188" t="s">
        <v>145</v>
      </c>
      <c r="I3" s="201" t="s">
        <v>142</v>
      </c>
      <c r="J3" s="187" t="s">
        <v>143</v>
      </c>
    </row>
    <row r="4" spans="1:10" x14ac:dyDescent="0.25">
      <c r="A4" s="190" t="s">
        <v>49</v>
      </c>
      <c r="B4" s="34" t="s">
        <v>50</v>
      </c>
      <c r="C4" s="193">
        <v>22.422599999999996</v>
      </c>
      <c r="D4" s="196">
        <v>65.334900000000005</v>
      </c>
      <c r="G4" s="190" t="s">
        <v>49</v>
      </c>
      <c r="H4" s="34" t="s">
        <v>50</v>
      </c>
      <c r="I4" s="202">
        <v>22.422599999999996</v>
      </c>
      <c r="J4" s="176">
        <v>65.334900000000005</v>
      </c>
    </row>
    <row r="5" spans="1:10" x14ac:dyDescent="0.25">
      <c r="A5" s="190" t="s">
        <v>19</v>
      </c>
      <c r="B5" s="34" t="s">
        <v>51</v>
      </c>
      <c r="C5" s="195">
        <v>7.3421800000000002E-5</v>
      </c>
      <c r="D5" s="197">
        <v>6.1201739999999988E-4</v>
      </c>
      <c r="G5" s="190" t="s">
        <v>23</v>
      </c>
      <c r="H5" s="34" t="s">
        <v>55</v>
      </c>
      <c r="I5" s="193">
        <v>2.9939819999999999E-2</v>
      </c>
      <c r="J5" s="204">
        <v>1.0217556000000001</v>
      </c>
    </row>
    <row r="6" spans="1:10" x14ac:dyDescent="0.25">
      <c r="A6" s="190" t="s">
        <v>28</v>
      </c>
      <c r="B6" s="34" t="s">
        <v>52</v>
      </c>
      <c r="C6" s="195">
        <v>5.3893300000000005E-2</v>
      </c>
      <c r="D6" s="197">
        <v>5.5963200000000005E-2</v>
      </c>
      <c r="G6" s="190" t="s">
        <v>24</v>
      </c>
      <c r="H6" s="34" t="s">
        <v>56</v>
      </c>
      <c r="I6" s="207">
        <v>6.6402399999999995E-3</v>
      </c>
      <c r="J6" s="208">
        <v>3.70062E-3</v>
      </c>
    </row>
    <row r="7" spans="1:10" x14ac:dyDescent="0.25">
      <c r="A7" s="190" t="s">
        <v>21</v>
      </c>
      <c r="B7" s="34" t="s">
        <v>53</v>
      </c>
      <c r="C7" s="195">
        <v>2.2664739999999999E-2</v>
      </c>
      <c r="D7" s="197">
        <v>5.4281099999999999E-2</v>
      </c>
      <c r="G7" s="190" t="s">
        <v>31</v>
      </c>
      <c r="H7" s="34" t="s">
        <v>57</v>
      </c>
      <c r="I7" s="207">
        <v>1.751204E-2</v>
      </c>
      <c r="J7" s="208">
        <v>0.18564510000000001</v>
      </c>
    </row>
    <row r="8" spans="1:10" x14ac:dyDescent="0.25">
      <c r="A8" s="190" t="s">
        <v>25</v>
      </c>
      <c r="B8" s="34" t="s">
        <v>53</v>
      </c>
      <c r="C8" s="195">
        <v>2.5570619999999999E-2</v>
      </c>
      <c r="D8" s="197">
        <v>5.4975300000000005E-2</v>
      </c>
      <c r="G8" s="190" t="s">
        <v>17</v>
      </c>
      <c r="H8" s="34" t="s">
        <v>148</v>
      </c>
      <c r="I8" s="202">
        <v>33.210999999999999</v>
      </c>
      <c r="J8" s="176">
        <v>45.39</v>
      </c>
    </row>
    <row r="9" spans="1:10" x14ac:dyDescent="0.25">
      <c r="A9" s="190" t="s">
        <v>16</v>
      </c>
      <c r="B9" s="34" t="s">
        <v>54</v>
      </c>
      <c r="C9" s="195">
        <v>2.8407246000000001E-2</v>
      </c>
      <c r="D9" s="197">
        <v>0.1324854</v>
      </c>
      <c r="G9" s="190" t="s">
        <v>62</v>
      </c>
      <c r="H9" s="34" t="s">
        <v>63</v>
      </c>
      <c r="I9" s="203">
        <v>0.10000466</v>
      </c>
      <c r="J9" s="204">
        <v>0.42330180000000001</v>
      </c>
    </row>
    <row r="10" spans="1:10" x14ac:dyDescent="0.25">
      <c r="A10" s="190" t="s">
        <v>23</v>
      </c>
      <c r="B10" s="34" t="s">
        <v>55</v>
      </c>
      <c r="C10" s="195">
        <v>2.9939819999999999E-2</v>
      </c>
      <c r="D10" s="196">
        <v>1.0217556000000001</v>
      </c>
      <c r="G10" s="189" t="s">
        <v>12</v>
      </c>
      <c r="H10" s="198" t="s">
        <v>61</v>
      </c>
      <c r="I10" s="205">
        <v>1.5002980000000001</v>
      </c>
      <c r="J10" s="206">
        <v>3.8314500000000002</v>
      </c>
    </row>
    <row r="11" spans="1:10" x14ac:dyDescent="0.25">
      <c r="A11" s="190" t="s">
        <v>24</v>
      </c>
      <c r="B11" s="34" t="s">
        <v>56</v>
      </c>
      <c r="C11" s="195">
        <v>6.6402399999999995E-3</v>
      </c>
      <c r="D11" s="197">
        <v>3.70062E-3</v>
      </c>
    </row>
    <row r="12" spans="1:10" x14ac:dyDescent="0.25">
      <c r="A12" s="190" t="s">
        <v>31</v>
      </c>
      <c r="B12" s="34" t="s">
        <v>57</v>
      </c>
      <c r="C12" s="195">
        <v>1.751204E-2</v>
      </c>
      <c r="D12" s="197">
        <v>0.18564510000000001</v>
      </c>
    </row>
    <row r="13" spans="1:10" x14ac:dyDescent="0.25">
      <c r="A13" s="190" t="s">
        <v>26</v>
      </c>
      <c r="B13" s="34" t="s">
        <v>58</v>
      </c>
      <c r="C13" s="193">
        <v>16.288659999999997</v>
      </c>
      <c r="D13" s="196">
        <v>19.891500000000001</v>
      </c>
    </row>
    <row r="14" spans="1:10" x14ac:dyDescent="0.25">
      <c r="A14" s="190" t="s">
        <v>38</v>
      </c>
      <c r="B14" s="34" t="s">
        <v>58</v>
      </c>
      <c r="C14" s="193">
        <v>0.11974600000000001</v>
      </c>
      <c r="D14" s="196">
        <v>1.2362099999999998</v>
      </c>
    </row>
    <row r="15" spans="1:10" x14ac:dyDescent="0.25">
      <c r="A15" s="190" t="s">
        <v>30</v>
      </c>
      <c r="B15" s="34" t="s">
        <v>58</v>
      </c>
      <c r="C15" s="193">
        <v>0.16706879999999999</v>
      </c>
      <c r="D15" s="196">
        <v>0.25418400000000002</v>
      </c>
    </row>
    <row r="16" spans="1:10" x14ac:dyDescent="0.25">
      <c r="A16" s="190" t="s">
        <v>20</v>
      </c>
      <c r="B16" s="34" t="s">
        <v>58</v>
      </c>
      <c r="C16" s="193">
        <v>0.14025416400000001</v>
      </c>
      <c r="D16" s="196">
        <v>6.2664900000000004E-3</v>
      </c>
    </row>
    <row r="17" spans="1:4" x14ac:dyDescent="0.25">
      <c r="A17" s="190" t="s">
        <v>15</v>
      </c>
      <c r="B17" s="34" t="s">
        <v>58</v>
      </c>
      <c r="C17" s="193">
        <v>10.92436</v>
      </c>
      <c r="D17" s="196">
        <v>86.534700000000001</v>
      </c>
    </row>
    <row r="18" spans="1:4" x14ac:dyDescent="0.25">
      <c r="A18" s="190" t="s">
        <v>17</v>
      </c>
      <c r="B18" s="34" t="s">
        <v>59</v>
      </c>
      <c r="C18" s="193">
        <v>33.210999999999999</v>
      </c>
      <c r="D18" s="196">
        <v>45.39</v>
      </c>
    </row>
    <row r="19" spans="1:4" x14ac:dyDescent="0.25">
      <c r="A19" s="190" t="s">
        <v>62</v>
      </c>
      <c r="B19" s="34" t="s">
        <v>63</v>
      </c>
      <c r="C19" s="193">
        <v>0.10000466</v>
      </c>
      <c r="D19" s="196">
        <v>0.42330180000000001</v>
      </c>
    </row>
    <row r="20" spans="1:4" x14ac:dyDescent="0.25">
      <c r="A20" s="190" t="s">
        <v>13</v>
      </c>
      <c r="B20" s="34" t="s">
        <v>60</v>
      </c>
      <c r="C20" s="193">
        <v>2.2448900000000001E-2</v>
      </c>
      <c r="D20" s="196">
        <v>1.5726299999999999E-2</v>
      </c>
    </row>
    <row r="21" spans="1:4" x14ac:dyDescent="0.25">
      <c r="A21" s="189" t="s">
        <v>12</v>
      </c>
      <c r="B21" s="198" t="s">
        <v>61</v>
      </c>
      <c r="C21" s="199">
        <v>1.5002980000000001</v>
      </c>
      <c r="D21" s="200">
        <v>3.8314500000000002</v>
      </c>
    </row>
  </sheetData>
  <pageMargins left="0.511811024" right="0.511811024" top="0.78740157499999996" bottom="0.78740157499999996" header="0.31496062000000002" footer="0.31496062000000002"/>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2:AG80"/>
  <sheetViews>
    <sheetView topLeftCell="A43" workbookViewId="0">
      <selection activeCell="O62" sqref="O62"/>
    </sheetView>
  </sheetViews>
  <sheetFormatPr baseColWidth="10" defaultColWidth="9.140625" defaultRowHeight="15" x14ac:dyDescent="0.25"/>
  <cols>
    <col min="2" max="2" width="13.5703125" bestFit="1" customWidth="1"/>
    <col min="7" max="7" width="9.85546875" bestFit="1" customWidth="1"/>
    <col min="10" max="10" width="13.5703125" bestFit="1" customWidth="1"/>
    <col min="12" max="12" width="9.85546875" bestFit="1" customWidth="1"/>
    <col min="13" max="13" width="8.28515625" bestFit="1" customWidth="1"/>
    <col min="14" max="14" width="13.7109375" bestFit="1" customWidth="1"/>
    <col min="24" max="24" width="12" bestFit="1" customWidth="1"/>
  </cols>
  <sheetData>
    <row r="2" spans="1:33" x14ac:dyDescent="0.25">
      <c r="A2" s="252" t="s">
        <v>2</v>
      </c>
      <c r="B2" s="252"/>
      <c r="C2" s="252"/>
      <c r="D2" s="252"/>
      <c r="E2" s="252"/>
      <c r="F2" s="252"/>
      <c r="G2" s="252"/>
      <c r="H2" s="252"/>
      <c r="I2" s="252"/>
      <c r="J2" s="252"/>
    </row>
    <row r="4" spans="1:33" ht="15" customHeight="1" x14ac:dyDescent="0.25">
      <c r="A4" s="292" t="s">
        <v>1</v>
      </c>
      <c r="B4" s="292"/>
      <c r="C4" s="292"/>
      <c r="D4" s="292"/>
      <c r="E4" s="292"/>
      <c r="F4" s="292"/>
      <c r="G4" s="292"/>
      <c r="H4" s="292"/>
      <c r="I4" s="292"/>
      <c r="J4" s="292"/>
      <c r="K4" s="292"/>
    </row>
    <row r="5" spans="1:33" x14ac:dyDescent="0.25">
      <c r="A5" s="292"/>
      <c r="B5" s="292"/>
      <c r="C5" s="292"/>
      <c r="D5" s="292"/>
      <c r="E5" s="292"/>
      <c r="F5" s="292"/>
      <c r="G5" s="292"/>
      <c r="H5" s="292"/>
      <c r="I5" s="292"/>
      <c r="J5" s="292"/>
      <c r="K5" s="292"/>
    </row>
    <row r="6" spans="1:33" x14ac:dyDescent="0.25">
      <c r="A6" s="292"/>
      <c r="B6" s="292"/>
      <c r="C6" s="292"/>
      <c r="D6" s="292"/>
      <c r="E6" s="292"/>
      <c r="F6" s="292"/>
      <c r="G6" s="292"/>
      <c r="H6" s="292"/>
      <c r="I6" s="292"/>
      <c r="J6" s="292"/>
      <c r="K6" s="292"/>
    </row>
    <row r="7" spans="1:33" x14ac:dyDescent="0.25">
      <c r="A7" s="292"/>
      <c r="B7" s="292"/>
      <c r="C7" s="292"/>
      <c r="D7" s="292"/>
      <c r="E7" s="292"/>
      <c r="F7" s="292"/>
      <c r="G7" s="292"/>
      <c r="H7" s="292"/>
      <c r="I7" s="292"/>
      <c r="J7" s="292"/>
      <c r="K7" s="292"/>
    </row>
    <row r="8" spans="1:33" x14ac:dyDescent="0.25">
      <c r="A8" s="292"/>
      <c r="B8" s="292"/>
      <c r="C8" s="292"/>
      <c r="D8" s="292"/>
      <c r="E8" s="292"/>
      <c r="F8" s="292"/>
      <c r="G8" s="292"/>
      <c r="H8" s="292"/>
      <c r="I8" s="292"/>
      <c r="J8" s="292"/>
      <c r="K8" s="292"/>
    </row>
    <row r="9" spans="1:33" x14ac:dyDescent="0.25">
      <c r="A9" s="292"/>
      <c r="B9" s="292"/>
      <c r="C9" s="292"/>
      <c r="D9" s="292"/>
      <c r="E9" s="292"/>
      <c r="F9" s="292"/>
      <c r="G9" s="292"/>
      <c r="H9" s="292"/>
      <c r="I9" s="292"/>
      <c r="J9" s="292"/>
      <c r="K9" s="292"/>
    </row>
    <row r="10" spans="1:33" x14ac:dyDescent="0.25">
      <c r="A10" s="292"/>
      <c r="B10" s="292"/>
      <c r="C10" s="292"/>
      <c r="D10" s="292"/>
      <c r="E10" s="292"/>
      <c r="F10" s="292"/>
      <c r="G10" s="292"/>
      <c r="H10" s="292"/>
      <c r="I10" s="292"/>
      <c r="J10" s="292"/>
      <c r="K10" s="292"/>
    </row>
    <row r="11" spans="1:33" x14ac:dyDescent="0.25">
      <c r="A11" s="292"/>
      <c r="B11" s="292"/>
      <c r="C11" s="292"/>
      <c r="D11" s="292"/>
      <c r="E11" s="292"/>
      <c r="F11" s="292"/>
      <c r="G11" s="292"/>
      <c r="H11" s="292"/>
      <c r="I11" s="292"/>
      <c r="J11" s="292"/>
      <c r="K11" s="292"/>
    </row>
    <row r="12" spans="1:33" x14ac:dyDescent="0.25">
      <c r="A12" s="1"/>
      <c r="B12" s="1"/>
      <c r="C12" s="1"/>
      <c r="D12" s="1"/>
      <c r="E12" s="1"/>
      <c r="F12" s="1"/>
      <c r="G12" s="1"/>
      <c r="H12" s="1"/>
      <c r="I12" s="1"/>
      <c r="J12" s="1"/>
      <c r="K12" s="1"/>
    </row>
    <row r="14" spans="1:33" x14ac:dyDescent="0.25">
      <c r="A14" s="262" t="s">
        <v>45</v>
      </c>
      <c r="B14" s="262"/>
      <c r="C14" s="262"/>
      <c r="D14" s="262"/>
      <c r="E14" s="262"/>
      <c r="F14" s="262"/>
      <c r="G14" s="262"/>
      <c r="H14" s="262"/>
      <c r="I14" s="262"/>
      <c r="J14" s="262"/>
      <c r="K14" s="262"/>
      <c r="L14" s="262"/>
      <c r="M14" s="262"/>
      <c r="N14" s="262"/>
      <c r="O14" s="262"/>
      <c r="S14" s="219" t="s">
        <v>46</v>
      </c>
      <c r="T14" s="219"/>
      <c r="U14" s="219"/>
      <c r="V14" s="219"/>
      <c r="W14" s="219"/>
      <c r="X14" s="219"/>
      <c r="Y14" s="219"/>
      <c r="Z14" s="219"/>
      <c r="AA14" s="219"/>
      <c r="AB14" s="219"/>
      <c r="AC14" s="219"/>
      <c r="AD14" s="219"/>
      <c r="AE14" s="219"/>
      <c r="AF14" s="219"/>
      <c r="AG14" s="219"/>
    </row>
    <row r="50" spans="2:32" x14ac:dyDescent="0.25">
      <c r="B50" s="217" t="s">
        <v>34</v>
      </c>
      <c r="C50" s="245"/>
      <c r="D50" s="245"/>
      <c r="E50" s="245"/>
      <c r="F50" s="245"/>
      <c r="G50" s="21" t="s">
        <v>7</v>
      </c>
      <c r="H50" s="22" t="s">
        <v>8</v>
      </c>
      <c r="J50" s="263" t="s">
        <v>6</v>
      </c>
      <c r="K50" s="264"/>
      <c r="L50" s="63" t="s">
        <v>7</v>
      </c>
      <c r="M50" s="63" t="s">
        <v>8</v>
      </c>
      <c r="N50" s="64" t="s">
        <v>48</v>
      </c>
    </row>
    <row r="51" spans="2:32" x14ac:dyDescent="0.25">
      <c r="B51" s="220" t="s">
        <v>12</v>
      </c>
      <c r="C51" s="221"/>
      <c r="D51" s="221"/>
      <c r="E51" s="221"/>
      <c r="F51" s="221"/>
      <c r="G51" s="15" t="s">
        <v>35</v>
      </c>
      <c r="H51" s="17">
        <v>0.40699999999999997</v>
      </c>
      <c r="J51" s="220" t="s">
        <v>3</v>
      </c>
      <c r="K51" s="221"/>
      <c r="L51" s="35" t="s">
        <v>36</v>
      </c>
      <c r="M51" s="61">
        <v>5.52E-5</v>
      </c>
      <c r="N51" s="65">
        <v>2.3E-3</v>
      </c>
    </row>
    <row r="52" spans="2:32" x14ac:dyDescent="0.25">
      <c r="B52" s="220" t="s">
        <v>13</v>
      </c>
      <c r="C52" s="221"/>
      <c r="D52" s="221"/>
      <c r="E52" s="221"/>
      <c r="F52" s="221"/>
      <c r="G52" s="15" t="s">
        <v>35</v>
      </c>
      <c r="H52" s="17">
        <v>9.2800000000000001E-4</v>
      </c>
      <c r="J52" s="220" t="s">
        <v>4</v>
      </c>
      <c r="K52" s="221"/>
      <c r="L52" s="26" t="s">
        <v>37</v>
      </c>
      <c r="M52" s="56">
        <v>2.3799999999999999E-7</v>
      </c>
      <c r="N52" s="65">
        <v>1.6100000000000001E-4</v>
      </c>
      <c r="S52" s="217" t="s">
        <v>34</v>
      </c>
      <c r="T52" s="245"/>
      <c r="U52" s="245"/>
      <c r="V52" s="245"/>
      <c r="W52" s="245"/>
      <c r="X52" s="55" t="s">
        <v>7</v>
      </c>
      <c r="Y52" s="22" t="s">
        <v>8</v>
      </c>
      <c r="AA52" s="217" t="s">
        <v>34</v>
      </c>
      <c r="AB52" s="245"/>
      <c r="AC52" s="245"/>
      <c r="AD52" s="245"/>
      <c r="AE52" s="245"/>
      <c r="AF52" s="22" t="s">
        <v>8</v>
      </c>
    </row>
    <row r="53" spans="2:32" x14ac:dyDescent="0.25">
      <c r="B53" s="248" t="s">
        <v>16</v>
      </c>
      <c r="C53" s="249"/>
      <c r="D53" s="249"/>
      <c r="E53" s="249"/>
      <c r="F53" s="249"/>
      <c r="G53" s="15" t="s">
        <v>36</v>
      </c>
      <c r="H53" s="17">
        <v>3.0499999999999999E-5</v>
      </c>
      <c r="J53" s="222" t="s">
        <v>5</v>
      </c>
      <c r="K53" s="223"/>
      <c r="L53" s="58" t="s">
        <v>47</v>
      </c>
      <c r="M53" s="62">
        <v>0.40799999999999997</v>
      </c>
      <c r="N53" s="66">
        <v>1.4600000000000001E-5</v>
      </c>
      <c r="S53" s="246" t="s">
        <v>49</v>
      </c>
      <c r="T53" s="247"/>
      <c r="U53" s="247"/>
      <c r="V53" s="247"/>
      <c r="W53" s="247"/>
      <c r="X53" s="15" t="s">
        <v>50</v>
      </c>
      <c r="Y53" s="6">
        <v>18.8</v>
      </c>
      <c r="AA53" s="246" t="s">
        <v>49</v>
      </c>
      <c r="AB53" s="247"/>
      <c r="AC53" s="247"/>
      <c r="AD53" s="247"/>
      <c r="AE53" s="247"/>
      <c r="AF53" s="17">
        <v>2.3500000000000001E-3</v>
      </c>
    </row>
    <row r="54" spans="2:32" x14ac:dyDescent="0.25">
      <c r="B54" s="248" t="s">
        <v>14</v>
      </c>
      <c r="C54" s="249"/>
      <c r="D54" s="249"/>
      <c r="E54" s="249"/>
      <c r="F54" s="249"/>
      <c r="G54" s="15" t="s">
        <v>36</v>
      </c>
      <c r="H54" s="17">
        <v>1.7499999999999998E-5</v>
      </c>
      <c r="S54" s="220" t="s">
        <v>19</v>
      </c>
      <c r="T54" s="221"/>
      <c r="U54" s="221"/>
      <c r="V54" s="221"/>
      <c r="W54" s="221"/>
      <c r="X54" s="15" t="s">
        <v>51</v>
      </c>
      <c r="Y54" s="17">
        <v>2.2599999999999999E-4</v>
      </c>
      <c r="AA54" s="220" t="s">
        <v>19</v>
      </c>
      <c r="AB54" s="221"/>
      <c r="AC54" s="221"/>
      <c r="AD54" s="221"/>
      <c r="AE54" s="221"/>
      <c r="AF54" s="17">
        <v>3.7799999999999999E-3</v>
      </c>
    </row>
    <row r="55" spans="2:32" x14ac:dyDescent="0.25">
      <c r="B55" s="248" t="s">
        <v>15</v>
      </c>
      <c r="C55" s="249"/>
      <c r="D55" s="249"/>
      <c r="E55" s="249"/>
      <c r="F55" s="249"/>
      <c r="G55" s="34" t="s">
        <v>36</v>
      </c>
      <c r="H55" s="17">
        <v>6.9600000000000003E-6</v>
      </c>
      <c r="S55" s="248" t="s">
        <v>28</v>
      </c>
      <c r="T55" s="249"/>
      <c r="U55" s="249"/>
      <c r="V55" s="249"/>
      <c r="W55" s="249"/>
      <c r="X55" s="15" t="s">
        <v>52</v>
      </c>
      <c r="Y55" s="17">
        <v>1.7500000000000002E-2</v>
      </c>
      <c r="AA55" s="248" t="s">
        <v>28</v>
      </c>
      <c r="AB55" s="249"/>
      <c r="AC55" s="249"/>
      <c r="AD55" s="249"/>
      <c r="AE55" s="249"/>
      <c r="AF55" s="17">
        <v>3.6399999999999997E-5</v>
      </c>
    </row>
    <row r="56" spans="2:32" x14ac:dyDescent="0.25">
      <c r="B56" s="248" t="s">
        <v>19</v>
      </c>
      <c r="C56" s="249"/>
      <c r="D56" s="249"/>
      <c r="E56" s="249"/>
      <c r="F56" s="249"/>
      <c r="G56" s="15" t="s">
        <v>36</v>
      </c>
      <c r="H56" s="17">
        <v>1.1999999999999999E-7</v>
      </c>
      <c r="J56" s="70" t="s">
        <v>6</v>
      </c>
      <c r="K56" s="71" t="s">
        <v>9</v>
      </c>
      <c r="L56" s="13" t="s">
        <v>10</v>
      </c>
      <c r="S56" s="248" t="s">
        <v>21</v>
      </c>
      <c r="T56" s="249"/>
      <c r="U56" s="249"/>
      <c r="V56" s="249"/>
      <c r="W56" s="249"/>
      <c r="X56" s="15" t="s">
        <v>53</v>
      </c>
      <c r="Y56" s="17">
        <v>1.47E-2</v>
      </c>
      <c r="AA56" s="248" t="s">
        <v>21</v>
      </c>
      <c r="AB56" s="249"/>
      <c r="AC56" s="249"/>
      <c r="AD56" s="249"/>
      <c r="AE56" s="249"/>
      <c r="AF56" s="17">
        <v>7.1299999999999998E-4</v>
      </c>
    </row>
    <row r="57" spans="2:32" x14ac:dyDescent="0.25">
      <c r="B57" s="248" t="s">
        <v>17</v>
      </c>
      <c r="C57" s="249"/>
      <c r="D57" s="249"/>
      <c r="E57" s="249"/>
      <c r="F57" s="249"/>
      <c r="G57" s="15" t="s">
        <v>37</v>
      </c>
      <c r="H57" s="17">
        <v>1.01E-7</v>
      </c>
      <c r="J57" s="4" t="s">
        <v>3</v>
      </c>
      <c r="K57" s="5">
        <v>691</v>
      </c>
      <c r="L57" s="6">
        <f>(K57*100)/$K$60</f>
        <v>90.960548659286275</v>
      </c>
      <c r="S57" s="248" t="s">
        <v>16</v>
      </c>
      <c r="T57" s="249"/>
      <c r="U57" s="249"/>
      <c r="V57" s="249"/>
      <c r="W57" s="249"/>
      <c r="X57" s="15" t="s">
        <v>54</v>
      </c>
      <c r="Y57" s="17">
        <v>4.8500000000000001E-2</v>
      </c>
      <c r="AA57" s="248" t="s">
        <v>16</v>
      </c>
      <c r="AB57" s="249"/>
      <c r="AC57" s="249"/>
      <c r="AD57" s="249"/>
      <c r="AE57" s="249"/>
      <c r="AF57" s="17">
        <v>1.9E-3</v>
      </c>
    </row>
    <row r="58" spans="2:32" x14ac:dyDescent="0.25">
      <c r="B58" s="248" t="s">
        <v>22</v>
      </c>
      <c r="C58" s="249"/>
      <c r="D58" s="249"/>
      <c r="E58" s="249"/>
      <c r="F58" s="249"/>
      <c r="G58" s="15" t="s">
        <v>36</v>
      </c>
      <c r="H58" s="17">
        <v>9.0800000000000006E-8</v>
      </c>
      <c r="J58" s="4" t="s">
        <v>4</v>
      </c>
      <c r="K58" s="7">
        <v>64.3</v>
      </c>
      <c r="L58" s="6">
        <f t="shared" ref="L58:L59" si="0">(K58*100)/$K$60</f>
        <v>8.4642015612042076</v>
      </c>
      <c r="S58" s="248" t="s">
        <v>25</v>
      </c>
      <c r="T58" s="249"/>
      <c r="U58" s="249"/>
      <c r="V58" s="249"/>
      <c r="W58" s="249"/>
      <c r="X58" s="15" t="s">
        <v>53</v>
      </c>
      <c r="Y58" s="17">
        <v>1.4800000000000001E-2</v>
      </c>
      <c r="AA58" s="248" t="s">
        <v>25</v>
      </c>
      <c r="AB58" s="249"/>
      <c r="AC58" s="249"/>
      <c r="AD58" s="249"/>
      <c r="AE58" s="249"/>
      <c r="AF58" s="17">
        <v>8.3600000000000005E-4</v>
      </c>
    </row>
    <row r="59" spans="2:32" x14ac:dyDescent="0.25">
      <c r="B59" s="248" t="s">
        <v>23</v>
      </c>
      <c r="C59" s="249"/>
      <c r="D59" s="249"/>
      <c r="E59" s="249"/>
      <c r="F59" s="249"/>
      <c r="G59" s="15" t="s">
        <v>37</v>
      </c>
      <c r="H59" s="17">
        <v>8.0299999999999998E-8</v>
      </c>
      <c r="J59" s="4" t="s">
        <v>5</v>
      </c>
      <c r="K59" s="7">
        <v>4.37</v>
      </c>
      <c r="L59" s="6">
        <f t="shared" si="0"/>
        <v>0.57524977950952394</v>
      </c>
      <c r="S59" s="248" t="s">
        <v>23</v>
      </c>
      <c r="T59" s="249"/>
      <c r="U59" s="249"/>
      <c r="V59" s="249"/>
      <c r="W59" s="249"/>
      <c r="X59" s="15" t="s">
        <v>55</v>
      </c>
      <c r="Y59" s="17">
        <v>0.378</v>
      </c>
      <c r="AA59" s="248" t="s">
        <v>23</v>
      </c>
      <c r="AB59" s="249"/>
      <c r="AC59" s="249"/>
      <c r="AD59" s="249"/>
      <c r="AE59" s="249"/>
      <c r="AF59" s="17">
        <v>9.2300000000000004E-3</v>
      </c>
    </row>
    <row r="60" spans="2:32" x14ac:dyDescent="0.25">
      <c r="B60" s="248" t="s">
        <v>41</v>
      </c>
      <c r="C60" s="249"/>
      <c r="D60" s="249"/>
      <c r="E60" s="249"/>
      <c r="F60" s="249"/>
      <c r="G60" s="15" t="s">
        <v>37</v>
      </c>
      <c r="H60" s="17">
        <v>5.2600000000000001E-8</v>
      </c>
      <c r="J60" s="8" t="s">
        <v>11</v>
      </c>
      <c r="K60" s="9">
        <f>SUM(K57:K59)</f>
        <v>759.67</v>
      </c>
      <c r="L60" s="27"/>
      <c r="S60" s="248" t="s">
        <v>24</v>
      </c>
      <c r="T60" s="249"/>
      <c r="U60" s="249"/>
      <c r="V60" s="249"/>
      <c r="W60" s="249"/>
      <c r="X60" s="15" t="s">
        <v>56</v>
      </c>
      <c r="Y60" s="17">
        <v>7.94E-4</v>
      </c>
      <c r="AA60" s="248" t="s">
        <v>24</v>
      </c>
      <c r="AB60" s="249"/>
      <c r="AC60" s="249"/>
      <c r="AD60" s="249"/>
      <c r="AE60" s="249"/>
      <c r="AF60" s="17">
        <v>1.2199999999999999E-3</v>
      </c>
    </row>
    <row r="61" spans="2:32" x14ac:dyDescent="0.25">
      <c r="B61" s="248" t="s">
        <v>21</v>
      </c>
      <c r="C61" s="249"/>
      <c r="D61" s="249"/>
      <c r="E61" s="249"/>
      <c r="F61" s="249"/>
      <c r="G61" s="15" t="s">
        <v>36</v>
      </c>
      <c r="H61" s="17">
        <v>1.33E-8</v>
      </c>
      <c r="S61" s="248" t="s">
        <v>31</v>
      </c>
      <c r="T61" s="249"/>
      <c r="U61" s="249"/>
      <c r="V61" s="249"/>
      <c r="W61" s="249"/>
      <c r="X61" s="15" t="s">
        <v>57</v>
      </c>
      <c r="Y61" s="17">
        <v>6.83E-2</v>
      </c>
      <c r="AA61" s="248" t="s">
        <v>31</v>
      </c>
      <c r="AB61" s="249"/>
      <c r="AC61" s="249"/>
      <c r="AD61" s="249"/>
      <c r="AE61" s="249"/>
      <c r="AF61" s="17">
        <v>1.4800000000000001E-2</v>
      </c>
    </row>
    <row r="62" spans="2:32" x14ac:dyDescent="0.25">
      <c r="B62" s="248" t="s">
        <v>20</v>
      </c>
      <c r="C62" s="249"/>
      <c r="D62" s="249"/>
      <c r="E62" s="249"/>
      <c r="F62" s="249"/>
      <c r="G62" s="34" t="s">
        <v>36</v>
      </c>
      <c r="H62" s="17">
        <v>5.2400000000000001E-9</v>
      </c>
      <c r="S62" s="248" t="s">
        <v>26</v>
      </c>
      <c r="T62" s="249"/>
      <c r="U62" s="249"/>
      <c r="V62" s="249"/>
      <c r="W62" s="249"/>
      <c r="X62" s="15" t="s">
        <v>58</v>
      </c>
      <c r="Y62" s="6">
        <v>5.15</v>
      </c>
      <c r="AA62" s="248" t="s">
        <v>26</v>
      </c>
      <c r="AB62" s="249"/>
      <c r="AC62" s="249"/>
      <c r="AD62" s="249"/>
      <c r="AE62" s="249"/>
      <c r="AF62" s="17">
        <v>3.39E-4</v>
      </c>
    </row>
    <row r="63" spans="2:32" x14ac:dyDescent="0.25">
      <c r="B63" s="248" t="s">
        <v>42</v>
      </c>
      <c r="C63" s="249"/>
      <c r="D63" s="249"/>
      <c r="E63" s="249"/>
      <c r="F63" s="249"/>
      <c r="G63" s="15" t="s">
        <v>37</v>
      </c>
      <c r="H63" s="17">
        <v>1.9099999999999998E-9</v>
      </c>
      <c r="S63" s="248" t="s">
        <v>38</v>
      </c>
      <c r="T63" s="249"/>
      <c r="U63" s="249"/>
      <c r="V63" s="249"/>
      <c r="W63" s="249"/>
      <c r="X63" s="15" t="s">
        <v>58</v>
      </c>
      <c r="Y63" s="17">
        <v>0.28799999999999998</v>
      </c>
      <c r="AA63" s="248" t="s">
        <v>38</v>
      </c>
      <c r="AB63" s="249"/>
      <c r="AC63" s="249"/>
      <c r="AD63" s="249"/>
      <c r="AE63" s="249"/>
      <c r="AF63" s="17">
        <v>1.14E-2</v>
      </c>
    </row>
    <row r="64" spans="2:32" x14ac:dyDescent="0.25">
      <c r="B64" s="248" t="s">
        <v>40</v>
      </c>
      <c r="C64" s="249"/>
      <c r="D64" s="249"/>
      <c r="E64" s="249"/>
      <c r="F64" s="249"/>
      <c r="G64" s="15" t="s">
        <v>37</v>
      </c>
      <c r="H64" s="17">
        <v>1.1200000000000001E-9</v>
      </c>
      <c r="S64" s="248" t="s">
        <v>30</v>
      </c>
      <c r="T64" s="249"/>
      <c r="U64" s="249"/>
      <c r="V64" s="249"/>
      <c r="W64" s="249"/>
      <c r="X64" s="15" t="s">
        <v>58</v>
      </c>
      <c r="Y64" s="17">
        <v>6.2100000000000002E-2</v>
      </c>
      <c r="AA64" s="248" t="s">
        <v>30</v>
      </c>
      <c r="AB64" s="249"/>
      <c r="AC64" s="249"/>
      <c r="AD64" s="249"/>
      <c r="AE64" s="249"/>
      <c r="AF64" s="17">
        <v>1.4300000000000001E-3</v>
      </c>
    </row>
    <row r="65" spans="2:32" x14ac:dyDescent="0.25">
      <c r="B65" s="248" t="s">
        <v>24</v>
      </c>
      <c r="C65" s="249"/>
      <c r="D65" s="249"/>
      <c r="E65" s="249"/>
      <c r="F65" s="249"/>
      <c r="G65" s="15" t="s">
        <v>37</v>
      </c>
      <c r="H65" s="17">
        <v>5.3300000000000002E-10</v>
      </c>
      <c r="S65" s="248" t="s">
        <v>20</v>
      </c>
      <c r="T65" s="249"/>
      <c r="U65" s="249"/>
      <c r="V65" s="249"/>
      <c r="W65" s="249"/>
      <c r="X65" s="15" t="s">
        <v>58</v>
      </c>
      <c r="Y65" s="17">
        <v>1.58E-3</v>
      </c>
      <c r="AA65" s="248" t="s">
        <v>20</v>
      </c>
      <c r="AB65" s="249"/>
      <c r="AC65" s="249"/>
      <c r="AD65" s="249"/>
      <c r="AE65" s="249"/>
      <c r="AF65" s="17">
        <v>1.5300000000000001E-4</v>
      </c>
    </row>
    <row r="66" spans="2:32" x14ac:dyDescent="0.25">
      <c r="B66" s="248" t="s">
        <v>38</v>
      </c>
      <c r="C66" s="249"/>
      <c r="D66" s="249"/>
      <c r="E66" s="249"/>
      <c r="F66" s="249"/>
      <c r="G66" s="15" t="s">
        <v>37</v>
      </c>
      <c r="H66" s="18">
        <v>2.0000000000000001E-10</v>
      </c>
      <c r="S66" s="248" t="s">
        <v>15</v>
      </c>
      <c r="T66" s="249"/>
      <c r="U66" s="249"/>
      <c r="V66" s="249"/>
      <c r="W66" s="249"/>
      <c r="X66" s="15" t="s">
        <v>58</v>
      </c>
      <c r="Y66" s="18">
        <v>30.5</v>
      </c>
      <c r="AA66" s="248" t="s">
        <v>15</v>
      </c>
      <c r="AB66" s="249"/>
      <c r="AC66" s="249"/>
      <c r="AD66" s="249"/>
      <c r="AE66" s="249"/>
      <c r="AF66" s="18">
        <v>9.77E-4</v>
      </c>
    </row>
    <row r="67" spans="2:32" x14ac:dyDescent="0.25">
      <c r="B67" s="248" t="s">
        <v>28</v>
      </c>
      <c r="C67" s="249"/>
      <c r="D67" s="249"/>
      <c r="E67" s="249"/>
      <c r="F67" s="249"/>
      <c r="G67" s="15" t="s">
        <v>36</v>
      </c>
      <c r="H67" s="18">
        <v>1.49E-10</v>
      </c>
      <c r="S67" s="248" t="s">
        <v>17</v>
      </c>
      <c r="T67" s="249"/>
      <c r="U67" s="249"/>
      <c r="V67" s="249"/>
      <c r="W67" s="249"/>
      <c r="X67" s="15" t="s">
        <v>59</v>
      </c>
      <c r="Y67" s="67">
        <v>11.4</v>
      </c>
      <c r="AA67" s="248" t="s">
        <v>17</v>
      </c>
      <c r="AB67" s="249"/>
      <c r="AC67" s="249"/>
      <c r="AD67" s="249"/>
      <c r="AE67" s="249"/>
      <c r="AF67" s="18">
        <v>1.8400000000000001E-3</v>
      </c>
    </row>
    <row r="68" spans="2:32" x14ac:dyDescent="0.25">
      <c r="B68" s="248" t="s">
        <v>31</v>
      </c>
      <c r="C68" s="249"/>
      <c r="D68" s="249"/>
      <c r="E68" s="249"/>
      <c r="F68" s="249"/>
      <c r="G68" s="15" t="s">
        <v>37</v>
      </c>
      <c r="H68" s="18">
        <v>1.16E-10</v>
      </c>
      <c r="S68" s="248" t="s">
        <v>13</v>
      </c>
      <c r="T68" s="249"/>
      <c r="U68" s="249"/>
      <c r="V68" s="249"/>
      <c r="W68" s="249"/>
      <c r="X68" s="15" t="s">
        <v>60</v>
      </c>
      <c r="Y68" s="17">
        <v>4.0099999999999997E-3</v>
      </c>
      <c r="AA68" s="248" t="s">
        <v>13</v>
      </c>
      <c r="AB68" s="249"/>
      <c r="AC68" s="249"/>
      <c r="AD68" s="249"/>
      <c r="AE68" s="249"/>
      <c r="AF68" s="17">
        <v>3.3400000000000001E-8</v>
      </c>
    </row>
    <row r="69" spans="2:32" x14ac:dyDescent="0.25">
      <c r="B69" s="248" t="s">
        <v>26</v>
      </c>
      <c r="C69" s="249"/>
      <c r="D69" s="249"/>
      <c r="E69" s="249"/>
      <c r="F69" s="249"/>
      <c r="G69" s="15" t="s">
        <v>37</v>
      </c>
      <c r="H69" s="17">
        <v>5.8800000000000006E-11</v>
      </c>
      <c r="S69" s="248" t="s">
        <v>12</v>
      </c>
      <c r="T69" s="249"/>
      <c r="U69" s="249"/>
      <c r="V69" s="249"/>
      <c r="W69" s="249"/>
      <c r="X69" s="15" t="s">
        <v>61</v>
      </c>
      <c r="Y69" s="17">
        <v>1.05</v>
      </c>
      <c r="AA69" s="248" t="s">
        <v>12</v>
      </c>
      <c r="AB69" s="249"/>
      <c r="AC69" s="249"/>
      <c r="AD69" s="249"/>
      <c r="AE69" s="249"/>
      <c r="AF69" s="17">
        <v>1.08E-3</v>
      </c>
    </row>
    <row r="70" spans="2:32" x14ac:dyDescent="0.25">
      <c r="B70" s="248" t="s">
        <v>30</v>
      </c>
      <c r="C70" s="249"/>
      <c r="D70" s="249"/>
      <c r="E70" s="249"/>
      <c r="F70" s="249"/>
      <c r="G70" s="15" t="s">
        <v>37</v>
      </c>
      <c r="H70" s="17">
        <v>6.5199999999999997E-12</v>
      </c>
      <c r="S70" s="243" t="s">
        <v>62</v>
      </c>
      <c r="T70" s="244"/>
      <c r="U70" s="244"/>
      <c r="V70" s="244"/>
      <c r="W70" s="244"/>
      <c r="X70" s="19" t="s">
        <v>63</v>
      </c>
      <c r="Y70" s="20">
        <v>0.157</v>
      </c>
      <c r="AA70" s="243" t="s">
        <v>62</v>
      </c>
      <c r="AB70" s="244"/>
      <c r="AC70" s="244"/>
      <c r="AD70" s="244"/>
      <c r="AE70" s="244"/>
      <c r="AF70" s="20">
        <v>5.9000000000000003E-4</v>
      </c>
    </row>
    <row r="71" spans="2:32" x14ac:dyDescent="0.25">
      <c r="B71" s="248" t="s">
        <v>39</v>
      </c>
      <c r="C71" s="249"/>
      <c r="D71" s="249"/>
      <c r="E71" s="249"/>
      <c r="F71" s="249"/>
      <c r="G71" s="15" t="s">
        <v>37</v>
      </c>
      <c r="H71" s="17">
        <v>1.4399999999999999E-12</v>
      </c>
    </row>
    <row r="72" spans="2:32" x14ac:dyDescent="0.25">
      <c r="B72" s="243" t="s">
        <v>33</v>
      </c>
      <c r="C72" s="244"/>
      <c r="D72" s="244"/>
      <c r="E72" s="244"/>
      <c r="F72" s="244"/>
      <c r="G72" s="33" t="s">
        <v>37</v>
      </c>
      <c r="H72" s="20">
        <v>1.37E-13</v>
      </c>
    </row>
    <row r="76" spans="2:32" x14ac:dyDescent="0.25">
      <c r="B76" s="11" t="s">
        <v>6</v>
      </c>
      <c r="C76" s="12" t="s">
        <v>9</v>
      </c>
      <c r="D76" s="13" t="s">
        <v>10</v>
      </c>
    </row>
    <row r="77" spans="2:32" x14ac:dyDescent="0.25">
      <c r="B77" s="4" t="s">
        <v>3</v>
      </c>
      <c r="C77" s="5">
        <v>691</v>
      </c>
      <c r="D77" s="6">
        <f>(C77*100)/$C$80</f>
        <v>90.960548659286275</v>
      </c>
    </row>
    <row r="78" spans="2:32" x14ac:dyDescent="0.25">
      <c r="B78" s="4" t="s">
        <v>4</v>
      </c>
      <c r="C78" s="7">
        <v>64.3</v>
      </c>
      <c r="D78" s="6">
        <f t="shared" ref="D78:D79" si="1">(C78*100)/$C$80</f>
        <v>8.4642015612042076</v>
      </c>
    </row>
    <row r="79" spans="2:32" x14ac:dyDescent="0.25">
      <c r="B79" s="4" t="s">
        <v>5</v>
      </c>
      <c r="C79" s="7">
        <v>4.37</v>
      </c>
      <c r="D79" s="6">
        <f t="shared" si="1"/>
        <v>0.57524977950952394</v>
      </c>
    </row>
    <row r="80" spans="2:32" x14ac:dyDescent="0.25">
      <c r="B80" s="8" t="s">
        <v>11</v>
      </c>
      <c r="C80" s="9">
        <f>SUM(C77:C79)</f>
        <v>759.67</v>
      </c>
      <c r="D80" s="27"/>
    </row>
  </sheetData>
  <mergeCells count="69">
    <mergeCell ref="AA70:AE70"/>
    <mergeCell ref="S70:W70"/>
    <mergeCell ref="AA55:AE55"/>
    <mergeCell ref="AA56:AE56"/>
    <mergeCell ref="AA67:AE67"/>
    <mergeCell ref="AA68:AE68"/>
    <mergeCell ref="AA69:AE69"/>
    <mergeCell ref="AA57:AE57"/>
    <mergeCell ref="AA58:AE58"/>
    <mergeCell ref="AA59:AE59"/>
    <mergeCell ref="AA60:AE60"/>
    <mergeCell ref="AA61:AE61"/>
    <mergeCell ref="AA62:AE62"/>
    <mergeCell ref="AA63:AE63"/>
    <mergeCell ref="AA64:AE64"/>
    <mergeCell ref="AA65:AE65"/>
    <mergeCell ref="AA66:AE66"/>
    <mergeCell ref="S65:W65"/>
    <mergeCell ref="S66:W66"/>
    <mergeCell ref="S67:W67"/>
    <mergeCell ref="S68:W68"/>
    <mergeCell ref="S69:W69"/>
    <mergeCell ref="S60:W60"/>
    <mergeCell ref="S61:W61"/>
    <mergeCell ref="S62:W62"/>
    <mergeCell ref="S63:W63"/>
    <mergeCell ref="S64:W64"/>
    <mergeCell ref="S55:W55"/>
    <mergeCell ref="S56:W56"/>
    <mergeCell ref="S57:W57"/>
    <mergeCell ref="S58:W58"/>
    <mergeCell ref="S59:W59"/>
    <mergeCell ref="J53:K53"/>
    <mergeCell ref="S14:AG14"/>
    <mergeCell ref="S52:W52"/>
    <mergeCell ref="S53:W53"/>
    <mergeCell ref="S54:W54"/>
    <mergeCell ref="AA52:AE52"/>
    <mergeCell ref="AA53:AE53"/>
    <mergeCell ref="AA54:AE54"/>
    <mergeCell ref="B70:F70"/>
    <mergeCell ref="B71:F71"/>
    <mergeCell ref="B72:F72"/>
    <mergeCell ref="B65:F65"/>
    <mergeCell ref="B66:F66"/>
    <mergeCell ref="B67:F67"/>
    <mergeCell ref="B68:F68"/>
    <mergeCell ref="B69:F69"/>
    <mergeCell ref="B58:F58"/>
    <mergeCell ref="B59:F59"/>
    <mergeCell ref="B60:F60"/>
    <mergeCell ref="B61:F61"/>
    <mergeCell ref="B64:F64"/>
    <mergeCell ref="B62:F62"/>
    <mergeCell ref="B63:F63"/>
    <mergeCell ref="B53:F53"/>
    <mergeCell ref="B54:F54"/>
    <mergeCell ref="B56:F56"/>
    <mergeCell ref="B57:F57"/>
    <mergeCell ref="B55:F55"/>
    <mergeCell ref="A4:K11"/>
    <mergeCell ref="A2:J2"/>
    <mergeCell ref="B50:F50"/>
    <mergeCell ref="B51:F51"/>
    <mergeCell ref="B52:F52"/>
    <mergeCell ref="A14:O14"/>
    <mergeCell ref="J50:K50"/>
    <mergeCell ref="J51:K51"/>
    <mergeCell ref="J52:K52"/>
  </mergeCells>
  <pageMargins left="0.511811024" right="0.511811024" top="0.78740157499999996" bottom="0.78740157499999996" header="0.31496062000000002" footer="0.31496062000000002"/>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Z56"/>
  <sheetViews>
    <sheetView topLeftCell="G34" workbookViewId="0">
      <selection activeCell="A39" sqref="A39:E39"/>
    </sheetView>
  </sheetViews>
  <sheetFormatPr baseColWidth="10" defaultColWidth="9.140625" defaultRowHeight="15" x14ac:dyDescent="0.25"/>
  <cols>
    <col min="6" max="6" width="12" bestFit="1" customWidth="1"/>
    <col min="14" max="14" width="13.5703125" bestFit="1" customWidth="1"/>
    <col min="16" max="16" width="9.85546875" bestFit="1" customWidth="1"/>
    <col min="17" max="17" width="8.5703125" bestFit="1" customWidth="1"/>
    <col min="18" max="19" width="8.28515625" bestFit="1" customWidth="1"/>
    <col min="20" max="20" width="8.28515625" customWidth="1"/>
    <col min="21" max="21" width="8.28515625" bestFit="1" customWidth="1"/>
    <col min="22" max="22" width="8.28515625" customWidth="1"/>
    <col min="24" max="24" width="8.28515625" bestFit="1" customWidth="1"/>
    <col min="26" max="26" width="8.28515625" bestFit="1" customWidth="1"/>
  </cols>
  <sheetData>
    <row r="1" spans="1:26" ht="15.75" thickBot="1" x14ac:dyDescent="0.3"/>
    <row r="2" spans="1:26" x14ac:dyDescent="0.25">
      <c r="I2" s="274" t="s">
        <v>119</v>
      </c>
      <c r="J2" s="293"/>
      <c r="K2" s="275"/>
      <c r="M2" s="295" t="s">
        <v>130</v>
      </c>
      <c r="N2" s="296"/>
    </row>
    <row r="3" spans="1:26" ht="15.75" customHeight="1" thickBot="1" x14ac:dyDescent="0.3">
      <c r="A3" s="283" t="s">
        <v>67</v>
      </c>
      <c r="B3" s="284"/>
      <c r="C3" s="284"/>
      <c r="D3" s="284"/>
      <c r="E3" s="285"/>
      <c r="I3" s="276"/>
      <c r="J3" s="294"/>
      <c r="K3" s="277"/>
      <c r="M3" s="270" t="s">
        <v>129</v>
      </c>
      <c r="N3" s="271"/>
    </row>
    <row r="4" spans="1:26" x14ac:dyDescent="0.25">
      <c r="A4" s="289" t="s">
        <v>68</v>
      </c>
      <c r="B4" s="290"/>
      <c r="C4" s="290"/>
      <c r="D4" s="290"/>
      <c r="E4" s="291"/>
      <c r="I4" s="133" t="s">
        <v>115</v>
      </c>
      <c r="J4" s="142"/>
      <c r="K4" s="141">
        <v>2.67</v>
      </c>
      <c r="M4" s="270"/>
      <c r="N4" s="271"/>
    </row>
    <row r="5" spans="1:26" ht="15.75" thickBot="1" x14ac:dyDescent="0.3">
      <c r="A5" s="26"/>
      <c r="B5" s="26"/>
      <c r="C5" s="26"/>
      <c r="D5" s="26"/>
      <c r="E5" s="26"/>
      <c r="I5" s="134" t="s">
        <v>116</v>
      </c>
      <c r="J5" s="143"/>
      <c r="K5" s="132">
        <v>2.67</v>
      </c>
      <c r="M5" s="272"/>
      <c r="N5" s="273"/>
    </row>
    <row r="6" spans="1:26" x14ac:dyDescent="0.25">
      <c r="M6" s="37"/>
      <c r="N6" s="37"/>
    </row>
    <row r="7" spans="1:26" x14ac:dyDescent="0.25">
      <c r="M7" s="37"/>
      <c r="N7" s="37"/>
    </row>
    <row r="8" spans="1:26" x14ac:dyDescent="0.25">
      <c r="A8" s="262" t="s">
        <v>45</v>
      </c>
      <c r="B8" s="262"/>
      <c r="C8" s="262"/>
      <c r="D8" s="262"/>
      <c r="E8" s="262"/>
      <c r="F8" s="262"/>
      <c r="G8" s="262"/>
      <c r="H8" s="262"/>
      <c r="I8" s="262"/>
      <c r="J8" s="262"/>
      <c r="K8" s="262"/>
      <c r="L8" s="262"/>
      <c r="M8" s="262"/>
      <c r="N8" s="262"/>
      <c r="O8" s="262"/>
      <c r="P8" s="262"/>
      <c r="Q8" s="262"/>
      <c r="R8" s="262"/>
      <c r="S8" s="262"/>
      <c r="T8" s="262"/>
      <c r="U8" s="262"/>
      <c r="V8" s="262"/>
      <c r="W8" s="262"/>
      <c r="X8" s="262"/>
      <c r="Y8" s="262"/>
      <c r="Z8" s="262"/>
    </row>
    <row r="9" spans="1:26" x14ac:dyDescent="0.25">
      <c r="N9" s="74"/>
      <c r="O9" s="74"/>
      <c r="P9" s="74"/>
      <c r="Q9" s="41"/>
      <c r="R9" s="41"/>
      <c r="S9" s="41"/>
      <c r="T9" s="41"/>
      <c r="U9" s="41"/>
      <c r="V9" s="41"/>
      <c r="W9" s="41"/>
      <c r="X9" s="41"/>
    </row>
    <row r="10" spans="1:26" x14ac:dyDescent="0.25">
      <c r="A10" s="217" t="s">
        <v>34</v>
      </c>
      <c r="B10" s="245"/>
      <c r="C10" s="245"/>
      <c r="D10" s="245"/>
      <c r="E10" s="245"/>
      <c r="F10" s="106" t="s">
        <v>7</v>
      </c>
      <c r="G10" s="106" t="s">
        <v>64</v>
      </c>
      <c r="H10" s="106" t="s">
        <v>125</v>
      </c>
      <c r="I10" s="107" t="s">
        <v>65</v>
      </c>
      <c r="J10" s="107" t="s">
        <v>126</v>
      </c>
      <c r="K10" s="84" t="s">
        <v>69</v>
      </c>
      <c r="L10" s="85" t="s">
        <v>70</v>
      </c>
      <c r="N10" s="210" t="s">
        <v>6</v>
      </c>
      <c r="O10" s="211"/>
      <c r="P10" s="211" t="s">
        <v>7</v>
      </c>
      <c r="Q10" s="214" t="s">
        <v>64</v>
      </c>
      <c r="R10" s="214"/>
      <c r="S10" s="214" t="s">
        <v>125</v>
      </c>
      <c r="T10" s="214"/>
      <c r="U10" s="214" t="s">
        <v>65</v>
      </c>
      <c r="V10" s="214"/>
      <c r="W10" s="265" t="s">
        <v>126</v>
      </c>
      <c r="X10" s="265"/>
      <c r="Y10" s="266" t="s">
        <v>69</v>
      </c>
      <c r="Z10" s="267"/>
    </row>
    <row r="11" spans="1:26" x14ac:dyDescent="0.25">
      <c r="A11" s="220" t="s">
        <v>12</v>
      </c>
      <c r="B11" s="221"/>
      <c r="C11" s="221"/>
      <c r="D11" s="221"/>
      <c r="E11" s="221"/>
      <c r="F11" s="15" t="s">
        <v>35</v>
      </c>
      <c r="G11" s="32">
        <v>7.9699999999999993E-2</v>
      </c>
      <c r="H11" s="32">
        <f>G11*$K$4</f>
        <v>0.21279899999999999</v>
      </c>
      <c r="I11" s="32">
        <v>0.40699999999999997</v>
      </c>
      <c r="J11" s="7">
        <f>I11*$K$5</f>
        <v>1.0866899999999999</v>
      </c>
      <c r="K11" s="7">
        <f>SUM(H11,J11)</f>
        <v>1.2994889999999999</v>
      </c>
      <c r="L11" s="6">
        <f>(K11*100)/$O$18</f>
        <v>99.197633587786243</v>
      </c>
      <c r="N11" s="212"/>
      <c r="O11" s="213"/>
      <c r="P11" s="213"/>
      <c r="Q11" s="73" t="s">
        <v>8</v>
      </c>
      <c r="R11" s="135" t="s">
        <v>85</v>
      </c>
      <c r="S11" s="73" t="s">
        <v>8</v>
      </c>
      <c r="T11" s="135" t="s">
        <v>85</v>
      </c>
      <c r="U11" s="93" t="s">
        <v>8</v>
      </c>
      <c r="V11" s="135" t="s">
        <v>85</v>
      </c>
      <c r="W11" s="93" t="s">
        <v>8</v>
      </c>
      <c r="X11" s="135" t="s">
        <v>85</v>
      </c>
      <c r="Y11" s="86" t="s">
        <v>8</v>
      </c>
      <c r="Z11" s="87" t="s">
        <v>85</v>
      </c>
    </row>
    <row r="12" spans="1:26" x14ac:dyDescent="0.25">
      <c r="A12" s="220" t="s">
        <v>13</v>
      </c>
      <c r="B12" s="221"/>
      <c r="C12" s="221"/>
      <c r="D12" s="221"/>
      <c r="E12" s="221"/>
      <c r="F12" s="15" t="s">
        <v>35</v>
      </c>
      <c r="G12" s="32">
        <v>4.1599999999999996E-3</v>
      </c>
      <c r="H12" s="32">
        <f t="shared" ref="H12:H32" si="0">G12*$K$4</f>
        <v>1.1107199999999999E-2</v>
      </c>
      <c r="I12" s="32">
        <v>9.2800000000000001E-4</v>
      </c>
      <c r="J12" s="32">
        <f t="shared" ref="J12:J32" si="1">I12*$K$5</f>
        <v>2.4777599999999999E-3</v>
      </c>
      <c r="K12" s="32">
        <f t="shared" ref="K12:K32" si="2">SUM(H12,J12)</f>
        <v>1.358496E-2</v>
      </c>
      <c r="L12" s="6">
        <f>(K12*100)/$O$18</f>
        <v>1.0370198473282441</v>
      </c>
      <c r="N12" s="220" t="s">
        <v>3</v>
      </c>
      <c r="O12" s="221"/>
      <c r="P12" s="35" t="s">
        <v>36</v>
      </c>
      <c r="Q12" s="61">
        <v>4.28E-4</v>
      </c>
      <c r="R12" s="102">
        <v>1.78E-2</v>
      </c>
      <c r="S12" s="61">
        <f>Q12*$K$4</f>
        <v>1.14276E-3</v>
      </c>
      <c r="T12" s="102">
        <f>R12*$K$4</f>
        <v>4.7525999999999999E-2</v>
      </c>
      <c r="U12" s="61">
        <v>5.52E-5</v>
      </c>
      <c r="V12" s="102">
        <v>2.3E-3</v>
      </c>
      <c r="W12" s="61">
        <f>U12*$K$5</f>
        <v>1.47384E-4</v>
      </c>
      <c r="X12" s="102">
        <f>V12*$K$5</f>
        <v>6.1409999999999998E-3</v>
      </c>
      <c r="Y12" s="98">
        <f>SUM(S12,W12)</f>
        <v>1.290144E-3</v>
      </c>
      <c r="Z12" s="100">
        <f>SUM(T12,X12)</f>
        <v>5.3666999999999999E-2</v>
      </c>
    </row>
    <row r="13" spans="1:26" x14ac:dyDescent="0.25">
      <c r="A13" s="248" t="s">
        <v>15</v>
      </c>
      <c r="B13" s="249"/>
      <c r="C13" s="249"/>
      <c r="D13" s="249"/>
      <c r="E13" s="249"/>
      <c r="F13" s="15" t="s">
        <v>36</v>
      </c>
      <c r="G13" s="32">
        <v>3.9300000000000001E-4</v>
      </c>
      <c r="H13" s="32">
        <f t="shared" si="0"/>
        <v>1.0493099999999999E-3</v>
      </c>
      <c r="I13" s="32">
        <v>3.0499999999999999E-5</v>
      </c>
      <c r="J13" s="32">
        <f t="shared" si="1"/>
        <v>8.1434999999999995E-5</v>
      </c>
      <c r="K13" s="32">
        <f t="shared" si="2"/>
        <v>1.1307449999999998E-3</v>
      </c>
      <c r="L13" s="6">
        <f>(K13*100)/$O$19</f>
        <v>87.654651162790685</v>
      </c>
      <c r="N13" s="220" t="s">
        <v>4</v>
      </c>
      <c r="O13" s="221"/>
      <c r="P13" s="26" t="s">
        <v>37</v>
      </c>
      <c r="Q13" s="56">
        <v>3.7399999999999999E-7</v>
      </c>
      <c r="R13" s="102">
        <v>2.5300000000000002E-4</v>
      </c>
      <c r="S13" s="61">
        <f t="shared" ref="S13:S14" si="3">Q13*$K$4</f>
        <v>9.9857999999999993E-7</v>
      </c>
      <c r="T13" s="102">
        <f t="shared" ref="T13:T14" si="4">R13*$K$4</f>
        <v>6.7551000000000004E-4</v>
      </c>
      <c r="U13" s="56">
        <v>2.3799999999999999E-7</v>
      </c>
      <c r="V13" s="102">
        <v>1.6100000000000001E-4</v>
      </c>
      <c r="W13" s="61">
        <f t="shared" ref="W13:W14" si="5">U13*$K$5</f>
        <v>6.3545999999999995E-7</v>
      </c>
      <c r="X13" s="102">
        <f t="shared" ref="X13:X14" si="6">V13*$K$5</f>
        <v>4.2987E-4</v>
      </c>
      <c r="Y13" s="98">
        <f t="shared" ref="Y13:Y14" si="7">SUM(S13,W13)</f>
        <v>1.6340399999999998E-6</v>
      </c>
      <c r="Z13" s="100">
        <f t="shared" ref="Z13:Z14" si="8">SUM(T13,X13)</f>
        <v>1.10538E-3</v>
      </c>
    </row>
    <row r="14" spans="1:26" x14ac:dyDescent="0.25">
      <c r="A14" s="248" t="s">
        <v>14</v>
      </c>
      <c r="B14" s="249"/>
      <c r="C14" s="249"/>
      <c r="D14" s="249"/>
      <c r="E14" s="249"/>
      <c r="F14" s="15" t="s">
        <v>36</v>
      </c>
      <c r="G14" s="32">
        <v>2.37E-5</v>
      </c>
      <c r="H14" s="32">
        <f t="shared" si="0"/>
        <v>6.3279000000000002E-5</v>
      </c>
      <c r="I14" s="32">
        <v>1.7499999999999998E-5</v>
      </c>
      <c r="J14" s="32">
        <f t="shared" si="1"/>
        <v>4.6724999999999997E-5</v>
      </c>
      <c r="K14" s="32">
        <f t="shared" si="2"/>
        <v>1.10004E-4</v>
      </c>
      <c r="L14" s="6">
        <f t="shared" ref="L14:L16" si="9">(K14*100)/$O$19</f>
        <v>8.5274418604651174</v>
      </c>
      <c r="N14" s="222" t="s">
        <v>5</v>
      </c>
      <c r="O14" s="223"/>
      <c r="P14" s="58" t="s">
        <v>47</v>
      </c>
      <c r="Q14" s="62">
        <v>8.3799999999999999E-2</v>
      </c>
      <c r="R14" s="103">
        <v>2.9900000000000002E-6</v>
      </c>
      <c r="S14" s="144">
        <f t="shared" si="3"/>
        <v>0.223746</v>
      </c>
      <c r="T14" s="103">
        <f t="shared" si="4"/>
        <v>7.9833000000000003E-6</v>
      </c>
      <c r="U14" s="62">
        <v>0.40799999999999997</v>
      </c>
      <c r="V14" s="103">
        <v>1.4600000000000001E-5</v>
      </c>
      <c r="W14" s="145">
        <f t="shared" si="5"/>
        <v>1.0893599999999999</v>
      </c>
      <c r="X14" s="103">
        <f t="shared" si="6"/>
        <v>3.8982E-5</v>
      </c>
      <c r="Y14" s="146">
        <f t="shared" si="7"/>
        <v>1.3131059999999999</v>
      </c>
      <c r="Z14" s="101">
        <f t="shared" si="8"/>
        <v>4.6965300000000002E-5</v>
      </c>
    </row>
    <row r="15" spans="1:26" x14ac:dyDescent="0.25">
      <c r="A15" s="248" t="s">
        <v>16</v>
      </c>
      <c r="B15" s="249"/>
      <c r="C15" s="249"/>
      <c r="D15" s="249"/>
      <c r="E15" s="249"/>
      <c r="F15" s="15" t="s">
        <v>36</v>
      </c>
      <c r="G15" s="32">
        <v>1.08E-5</v>
      </c>
      <c r="H15" s="32">
        <f t="shared" si="0"/>
        <v>2.8836E-5</v>
      </c>
      <c r="I15" s="32">
        <v>6.9600000000000003E-6</v>
      </c>
      <c r="J15" s="32">
        <f t="shared" si="1"/>
        <v>1.8583200000000002E-5</v>
      </c>
      <c r="K15" s="32">
        <f t="shared" si="2"/>
        <v>4.7419200000000002E-5</v>
      </c>
      <c r="L15" s="6">
        <f t="shared" si="9"/>
        <v>3.6759069767441863</v>
      </c>
    </row>
    <row r="16" spans="1:26" x14ac:dyDescent="0.25">
      <c r="A16" s="248" t="s">
        <v>20</v>
      </c>
      <c r="B16" s="249"/>
      <c r="C16" s="249"/>
      <c r="D16" s="249"/>
      <c r="E16" s="249"/>
      <c r="F16" s="15" t="s">
        <v>36</v>
      </c>
      <c r="G16" s="32">
        <v>6.1799999999999995E-7</v>
      </c>
      <c r="H16" s="32">
        <f t="shared" si="0"/>
        <v>1.6500599999999998E-6</v>
      </c>
      <c r="I16" s="32">
        <v>1.1999999999999999E-7</v>
      </c>
      <c r="J16" s="32">
        <f t="shared" si="1"/>
        <v>3.2039999999999998E-7</v>
      </c>
      <c r="K16" s="32">
        <f t="shared" si="2"/>
        <v>1.9704599999999998E-6</v>
      </c>
      <c r="L16" s="6">
        <f t="shared" si="9"/>
        <v>0.15274883720930232</v>
      </c>
    </row>
    <row r="17" spans="1:24" x14ac:dyDescent="0.25">
      <c r="A17" s="248" t="s">
        <v>17</v>
      </c>
      <c r="B17" s="249"/>
      <c r="C17" s="249"/>
      <c r="D17" s="249"/>
      <c r="E17" s="249"/>
      <c r="F17" s="15" t="s">
        <v>37</v>
      </c>
      <c r="G17" s="32">
        <v>2.8900000000000001E-7</v>
      </c>
      <c r="H17" s="32">
        <f t="shared" si="0"/>
        <v>7.7163000000000003E-7</v>
      </c>
      <c r="I17" s="32">
        <v>1.01E-7</v>
      </c>
      <c r="J17" s="32">
        <f t="shared" si="1"/>
        <v>2.6967000000000001E-7</v>
      </c>
      <c r="K17" s="32">
        <f t="shared" si="2"/>
        <v>1.0413000000000001E-6</v>
      </c>
      <c r="L17" s="6">
        <f>(K17*100)/O20</f>
        <v>63.883435582822088</v>
      </c>
      <c r="N17" s="278" t="s">
        <v>72</v>
      </c>
      <c r="O17" s="279"/>
      <c r="P17" s="74"/>
      <c r="Q17" s="41"/>
      <c r="R17" s="41"/>
      <c r="S17" s="41"/>
      <c r="T17" s="41"/>
      <c r="U17" s="41"/>
      <c r="V17" s="41"/>
      <c r="W17" s="41"/>
      <c r="X17" s="41"/>
    </row>
    <row r="18" spans="1:24" x14ac:dyDescent="0.25">
      <c r="A18" s="248" t="s">
        <v>19</v>
      </c>
      <c r="B18" s="249"/>
      <c r="C18" s="249"/>
      <c r="D18" s="249"/>
      <c r="E18" s="249"/>
      <c r="F18" s="15" t="s">
        <v>36</v>
      </c>
      <c r="G18" s="32">
        <v>1.03E-7</v>
      </c>
      <c r="H18" s="32">
        <f t="shared" si="0"/>
        <v>2.7500999999999997E-7</v>
      </c>
      <c r="I18" s="32">
        <v>9.0800000000000006E-8</v>
      </c>
      <c r="J18" s="32">
        <f t="shared" si="1"/>
        <v>2.4243599999999999E-7</v>
      </c>
      <c r="K18" s="32">
        <f t="shared" si="2"/>
        <v>5.1744599999999991E-7</v>
      </c>
      <c r="L18" s="6">
        <f>(K18*100)/O19</f>
        <v>4.0112093023255808E-2</v>
      </c>
      <c r="N18" s="78" t="s">
        <v>71</v>
      </c>
      <c r="O18" s="147">
        <v>1.31</v>
      </c>
      <c r="P18" s="74"/>
      <c r="Q18" s="38"/>
      <c r="R18" s="38"/>
      <c r="S18" s="38"/>
      <c r="T18" s="38"/>
      <c r="U18" s="38"/>
      <c r="V18" s="38"/>
      <c r="W18" s="38"/>
      <c r="X18" s="38"/>
    </row>
    <row r="19" spans="1:24" x14ac:dyDescent="0.25">
      <c r="A19" s="248" t="s">
        <v>41</v>
      </c>
      <c r="B19" s="249"/>
      <c r="C19" s="249"/>
      <c r="D19" s="249"/>
      <c r="E19" s="249"/>
      <c r="F19" s="15" t="s">
        <v>37</v>
      </c>
      <c r="G19" s="32">
        <v>7.1499999999999998E-8</v>
      </c>
      <c r="H19" s="32">
        <f t="shared" si="0"/>
        <v>1.90905E-7</v>
      </c>
      <c r="I19" s="32">
        <v>8.0299999999999998E-8</v>
      </c>
      <c r="J19" s="32">
        <f t="shared" si="1"/>
        <v>2.1440099999999999E-7</v>
      </c>
      <c r="K19" s="32">
        <f t="shared" si="2"/>
        <v>4.0530600000000002E-7</v>
      </c>
      <c r="L19" s="6">
        <f>(K19*100)/O20</f>
        <v>24.865398773006135</v>
      </c>
      <c r="N19" s="80" t="s">
        <v>36</v>
      </c>
      <c r="O19" s="81">
        <v>1.2899999999999999E-3</v>
      </c>
      <c r="P19" s="26"/>
      <c r="Q19" s="56"/>
      <c r="R19" s="56"/>
      <c r="S19" s="56"/>
      <c r="T19" s="56"/>
      <c r="U19" s="56"/>
      <c r="V19" s="56"/>
      <c r="W19" s="56"/>
      <c r="X19" s="56"/>
    </row>
    <row r="20" spans="1:24" x14ac:dyDescent="0.25">
      <c r="A20" s="248" t="s">
        <v>22</v>
      </c>
      <c r="B20" s="249"/>
      <c r="C20" s="249"/>
      <c r="D20" s="249"/>
      <c r="E20" s="249"/>
      <c r="F20" s="15" t="s">
        <v>36</v>
      </c>
      <c r="G20" s="32">
        <v>3.7300000000000003E-8</v>
      </c>
      <c r="H20" s="32">
        <f t="shared" si="0"/>
        <v>9.9591000000000008E-8</v>
      </c>
      <c r="I20" s="32">
        <v>5.2600000000000001E-8</v>
      </c>
      <c r="J20" s="32">
        <f t="shared" si="1"/>
        <v>1.4044200000000001E-7</v>
      </c>
      <c r="K20" s="32">
        <f t="shared" si="2"/>
        <v>2.4003299999999999E-7</v>
      </c>
      <c r="L20" s="6">
        <f>(K20*100)/O19</f>
        <v>1.8607209302325581E-2</v>
      </c>
      <c r="N20" s="82" t="s">
        <v>37</v>
      </c>
      <c r="O20" s="83">
        <v>1.6300000000000001E-6</v>
      </c>
      <c r="P20" s="26"/>
      <c r="Q20" s="56"/>
      <c r="R20" s="56"/>
      <c r="S20" s="56"/>
      <c r="T20" s="56"/>
      <c r="U20" s="56"/>
      <c r="V20" s="56"/>
      <c r="W20" s="56"/>
      <c r="X20" s="56"/>
    </row>
    <row r="21" spans="1:24" x14ac:dyDescent="0.25">
      <c r="A21" s="248" t="s">
        <v>23</v>
      </c>
      <c r="B21" s="249"/>
      <c r="C21" s="249"/>
      <c r="D21" s="249"/>
      <c r="E21" s="249"/>
      <c r="F21" s="15" t="s">
        <v>37</v>
      </c>
      <c r="G21" s="32">
        <v>1.1700000000000001E-8</v>
      </c>
      <c r="H21" s="32">
        <f t="shared" si="0"/>
        <v>3.1238999999999999E-8</v>
      </c>
      <c r="I21" s="32">
        <v>1.33E-8</v>
      </c>
      <c r="J21" s="32">
        <f t="shared" si="1"/>
        <v>3.5510999999999999E-8</v>
      </c>
      <c r="K21" s="32">
        <f t="shared" si="2"/>
        <v>6.6749999999999999E-8</v>
      </c>
      <c r="L21" s="6">
        <f>(K21*100)/O20</f>
        <v>4.095092024539877</v>
      </c>
      <c r="N21" s="26"/>
      <c r="O21" s="26"/>
      <c r="P21" s="26"/>
      <c r="Q21" s="56"/>
      <c r="R21" s="56"/>
      <c r="S21" s="56"/>
      <c r="T21" s="56"/>
      <c r="U21" s="56"/>
      <c r="V21" s="56"/>
      <c r="W21" s="56"/>
      <c r="X21" s="56"/>
    </row>
    <row r="22" spans="1:24" x14ac:dyDescent="0.25">
      <c r="A22" s="248" t="s">
        <v>21</v>
      </c>
      <c r="B22" s="249"/>
      <c r="C22" s="249"/>
      <c r="D22" s="249"/>
      <c r="E22" s="249"/>
      <c r="F22" s="15" t="s">
        <v>36</v>
      </c>
      <c r="G22" s="32">
        <v>9.0300000000000005E-9</v>
      </c>
      <c r="H22" s="32">
        <f t="shared" si="0"/>
        <v>2.4110100000000001E-8</v>
      </c>
      <c r="I22" s="32">
        <v>5.2400000000000001E-9</v>
      </c>
      <c r="J22" s="32">
        <f t="shared" si="1"/>
        <v>1.39908E-8</v>
      </c>
      <c r="K22" s="32">
        <f t="shared" si="2"/>
        <v>3.8100899999999999E-8</v>
      </c>
      <c r="L22" s="6">
        <f>(K22*100)/O19</f>
        <v>2.9535581395348839E-3</v>
      </c>
    </row>
    <row r="23" spans="1:24" x14ac:dyDescent="0.25">
      <c r="A23" s="248" t="s">
        <v>25</v>
      </c>
      <c r="B23" s="249"/>
      <c r="C23" s="249"/>
      <c r="D23" s="249"/>
      <c r="E23" s="249"/>
      <c r="F23" s="15" t="s">
        <v>37</v>
      </c>
      <c r="G23" s="32">
        <v>1.4100000000000001E-9</v>
      </c>
      <c r="H23" s="32">
        <f t="shared" si="0"/>
        <v>3.7647000000000005E-9</v>
      </c>
      <c r="I23" s="32">
        <v>1.9099999999999998E-9</v>
      </c>
      <c r="J23" s="32">
        <f t="shared" si="1"/>
        <v>5.0996999999999997E-9</v>
      </c>
      <c r="K23" s="32">
        <f t="shared" si="2"/>
        <v>8.8644000000000009E-9</v>
      </c>
      <c r="L23" s="6">
        <f>(K23*100)/$O$20</f>
        <v>0.54382822085889582</v>
      </c>
      <c r="N23" s="170" t="s">
        <v>6</v>
      </c>
      <c r="O23" s="171" t="s">
        <v>64</v>
      </c>
      <c r="P23" s="171" t="s">
        <v>65</v>
      </c>
      <c r="Q23" s="85" t="s">
        <v>69</v>
      </c>
    </row>
    <row r="24" spans="1:24" x14ac:dyDescent="0.25">
      <c r="A24" s="248" t="s">
        <v>24</v>
      </c>
      <c r="B24" s="249"/>
      <c r="C24" s="249"/>
      <c r="D24" s="249"/>
      <c r="E24" s="249"/>
      <c r="F24" s="15" t="s">
        <v>37</v>
      </c>
      <c r="G24" s="56">
        <v>5.4999999999999996E-10</v>
      </c>
      <c r="H24" s="32">
        <f t="shared" si="0"/>
        <v>1.4684999999999998E-9</v>
      </c>
      <c r="I24" s="32">
        <v>1.1200000000000001E-9</v>
      </c>
      <c r="J24" s="32">
        <f t="shared" si="1"/>
        <v>2.9903999999999999E-9</v>
      </c>
      <c r="K24" s="32">
        <f t="shared" si="2"/>
        <v>4.4589E-9</v>
      </c>
      <c r="L24" s="6">
        <f t="shared" ref="L24:L25" si="10">(K24*100)/$O$20</f>
        <v>0.2735521472392638</v>
      </c>
      <c r="N24" s="4" t="s">
        <v>3</v>
      </c>
      <c r="O24" s="7">
        <v>5.35</v>
      </c>
      <c r="P24" s="5">
        <v>691</v>
      </c>
      <c r="Q24" s="173">
        <f>SUM(O24:P24)</f>
        <v>696.35</v>
      </c>
    </row>
    <row r="25" spans="1:24" x14ac:dyDescent="0.25">
      <c r="A25" s="248" t="s">
        <v>40</v>
      </c>
      <c r="B25" s="249"/>
      <c r="C25" s="249"/>
      <c r="D25" s="249"/>
      <c r="E25" s="249"/>
      <c r="F25" s="15" t="s">
        <v>37</v>
      </c>
      <c r="G25" s="56">
        <v>2.7399999999999998E-10</v>
      </c>
      <c r="H25" s="32">
        <f t="shared" si="0"/>
        <v>7.3157999999999997E-10</v>
      </c>
      <c r="I25" s="32">
        <v>5.3300000000000002E-10</v>
      </c>
      <c r="J25" s="32">
        <f t="shared" si="1"/>
        <v>1.4231100000000001E-9</v>
      </c>
      <c r="K25" s="32">
        <f t="shared" si="2"/>
        <v>2.1546900000000001E-9</v>
      </c>
      <c r="L25" s="6">
        <f t="shared" si="10"/>
        <v>0.13218957055214725</v>
      </c>
      <c r="N25" s="4" t="s">
        <v>4</v>
      </c>
      <c r="O25" s="7">
        <v>0.10100000000000001</v>
      </c>
      <c r="P25" s="7">
        <v>64.3</v>
      </c>
      <c r="Q25" s="173">
        <f>SUM(O25:P25)</f>
        <v>64.400999999999996</v>
      </c>
    </row>
    <row r="26" spans="1:24" x14ac:dyDescent="0.25">
      <c r="A26" s="248" t="s">
        <v>28</v>
      </c>
      <c r="B26" s="249"/>
      <c r="C26" s="249"/>
      <c r="D26" s="249"/>
      <c r="E26" s="249"/>
      <c r="F26" s="15" t="s">
        <v>36</v>
      </c>
      <c r="G26" s="32">
        <v>1.79E-10</v>
      </c>
      <c r="H26" s="32">
        <f t="shared" si="0"/>
        <v>4.7793000000000002E-10</v>
      </c>
      <c r="I26" s="56">
        <v>2.0000000000000001E-10</v>
      </c>
      <c r="J26" s="32">
        <f t="shared" si="1"/>
        <v>5.3400000000000002E-10</v>
      </c>
      <c r="K26" s="32">
        <f t="shared" si="2"/>
        <v>1.01193E-9</v>
      </c>
      <c r="L26" s="6">
        <f>(K26*100)/O19</f>
        <v>7.8444186046511635E-5</v>
      </c>
      <c r="N26" s="4" t="s">
        <v>5</v>
      </c>
      <c r="O26" s="32">
        <v>8.9800000000000004E-4</v>
      </c>
      <c r="P26" s="7">
        <v>4.37</v>
      </c>
      <c r="Q26" s="173">
        <f>SUM(O26:P26)</f>
        <v>4.3708980000000004</v>
      </c>
    </row>
    <row r="27" spans="1:24" x14ac:dyDescent="0.25">
      <c r="A27" s="248" t="s">
        <v>38</v>
      </c>
      <c r="B27" s="249"/>
      <c r="C27" s="249"/>
      <c r="D27" s="249"/>
      <c r="E27" s="249"/>
      <c r="F27" s="15" t="s">
        <v>37</v>
      </c>
      <c r="G27" s="32">
        <v>1.72E-10</v>
      </c>
      <c r="H27" s="32">
        <f t="shared" si="0"/>
        <v>4.5924000000000001E-10</v>
      </c>
      <c r="I27" s="56">
        <v>1.49E-10</v>
      </c>
      <c r="J27" s="32">
        <f t="shared" si="1"/>
        <v>3.9783000000000001E-10</v>
      </c>
      <c r="K27" s="32">
        <f t="shared" si="2"/>
        <v>8.5707000000000002E-10</v>
      </c>
      <c r="L27" s="6">
        <f>(K27*100)/$O$20</f>
        <v>5.2580981595092023E-2</v>
      </c>
      <c r="N27" s="8" t="s">
        <v>11</v>
      </c>
      <c r="O27" s="9">
        <f>SUM(O24:O26)</f>
        <v>5.4518979999999999</v>
      </c>
      <c r="P27" s="9">
        <f>SUM(P24:P26)</f>
        <v>759.67</v>
      </c>
      <c r="Q27" s="174"/>
    </row>
    <row r="28" spans="1:24" x14ac:dyDescent="0.25">
      <c r="A28" s="248" t="s">
        <v>26</v>
      </c>
      <c r="B28" s="249"/>
      <c r="C28" s="249"/>
      <c r="D28" s="249"/>
      <c r="E28" s="249"/>
      <c r="F28" s="15" t="s">
        <v>37</v>
      </c>
      <c r="G28" s="32">
        <v>1.1800000000000001E-10</v>
      </c>
      <c r="H28" s="32">
        <f t="shared" si="0"/>
        <v>3.1506E-10</v>
      </c>
      <c r="I28" s="56">
        <v>1.16E-10</v>
      </c>
      <c r="J28" s="32">
        <f t="shared" si="1"/>
        <v>3.0971999999999999E-10</v>
      </c>
      <c r="K28" s="32">
        <f t="shared" si="2"/>
        <v>6.2477999999999999E-10</v>
      </c>
      <c r="L28" s="6">
        <f t="shared" ref="L28:L32" si="11">(K28*100)/$O$20</f>
        <v>3.8330061349693252E-2</v>
      </c>
    </row>
    <row r="29" spans="1:24" x14ac:dyDescent="0.25">
      <c r="A29" s="248" t="s">
        <v>31</v>
      </c>
      <c r="B29" s="249"/>
      <c r="C29" s="249"/>
      <c r="D29" s="249"/>
      <c r="E29" s="249"/>
      <c r="F29" s="15" t="s">
        <v>37</v>
      </c>
      <c r="G29" s="32">
        <v>6.8400000000000004E-11</v>
      </c>
      <c r="H29" s="32">
        <f t="shared" si="0"/>
        <v>1.82628E-10</v>
      </c>
      <c r="I29" s="32">
        <v>5.8800000000000006E-11</v>
      </c>
      <c r="J29" s="32">
        <f t="shared" si="1"/>
        <v>1.5699600000000002E-10</v>
      </c>
      <c r="K29" s="32">
        <f t="shared" si="2"/>
        <v>3.3962400000000005E-10</v>
      </c>
      <c r="L29" s="6">
        <f t="shared" si="11"/>
        <v>2.0835828220858898E-2</v>
      </c>
    </row>
    <row r="30" spans="1:24" x14ac:dyDescent="0.25">
      <c r="A30" s="248" t="s">
        <v>30</v>
      </c>
      <c r="B30" s="249"/>
      <c r="C30" s="249"/>
      <c r="D30" s="249"/>
      <c r="E30" s="249"/>
      <c r="F30" s="15" t="s">
        <v>37</v>
      </c>
      <c r="G30" s="32">
        <v>2.5499999999999999E-11</v>
      </c>
      <c r="H30" s="32">
        <f t="shared" si="0"/>
        <v>6.808499999999999E-11</v>
      </c>
      <c r="I30" s="32">
        <v>6.5199999999999997E-12</v>
      </c>
      <c r="J30" s="32">
        <f t="shared" si="1"/>
        <v>1.7408399999999998E-11</v>
      </c>
      <c r="K30" s="32">
        <f t="shared" si="2"/>
        <v>8.5493399999999992E-11</v>
      </c>
      <c r="L30" s="6">
        <f t="shared" si="11"/>
        <v>5.2449938650306737E-3</v>
      </c>
    </row>
    <row r="31" spans="1:24" x14ac:dyDescent="0.25">
      <c r="A31" s="248" t="s">
        <v>39</v>
      </c>
      <c r="B31" s="249"/>
      <c r="C31" s="249"/>
      <c r="D31" s="249"/>
      <c r="E31" s="249"/>
      <c r="F31" s="15" t="s">
        <v>37</v>
      </c>
      <c r="G31" s="32">
        <v>1.95E-12</v>
      </c>
      <c r="H31" s="32">
        <f t="shared" si="0"/>
        <v>5.2064999999999997E-12</v>
      </c>
      <c r="I31" s="32">
        <v>1.4399999999999999E-12</v>
      </c>
      <c r="J31" s="32">
        <f t="shared" si="1"/>
        <v>3.8447999999999999E-12</v>
      </c>
      <c r="K31" s="32">
        <f t="shared" si="2"/>
        <v>9.0512999999999996E-12</v>
      </c>
      <c r="L31" s="6">
        <f t="shared" si="11"/>
        <v>5.5529447852760731E-4</v>
      </c>
    </row>
    <row r="32" spans="1:24" x14ac:dyDescent="0.25">
      <c r="A32" s="243" t="s">
        <v>33</v>
      </c>
      <c r="B32" s="244"/>
      <c r="C32" s="244"/>
      <c r="D32" s="244"/>
      <c r="E32" s="244"/>
      <c r="F32" s="33" t="s">
        <v>37</v>
      </c>
      <c r="G32" s="72">
        <v>6.8000000000000001E-14</v>
      </c>
      <c r="H32" s="72">
        <f t="shared" si="0"/>
        <v>1.8155999999999999E-13</v>
      </c>
      <c r="I32" s="72">
        <v>1.37E-13</v>
      </c>
      <c r="J32" s="72">
        <f t="shared" si="1"/>
        <v>3.6579E-13</v>
      </c>
      <c r="K32" s="72">
        <f t="shared" si="2"/>
        <v>5.4734999999999999E-13</v>
      </c>
      <c r="L32" s="27">
        <f t="shared" si="11"/>
        <v>3.3579754601226989E-5</v>
      </c>
    </row>
    <row r="36" spans="1:24" x14ac:dyDescent="0.25">
      <c r="A36" s="219" t="s">
        <v>46</v>
      </c>
      <c r="B36" s="219"/>
      <c r="C36" s="219"/>
      <c r="D36" s="219"/>
      <c r="E36" s="219"/>
      <c r="F36" s="219"/>
      <c r="G36" s="219"/>
      <c r="H36" s="219"/>
      <c r="I36" s="219"/>
      <c r="J36" s="219"/>
      <c r="K36" s="219"/>
      <c r="L36" s="219"/>
      <c r="M36" s="219"/>
      <c r="N36" s="219"/>
      <c r="O36" s="219"/>
      <c r="P36" s="219"/>
      <c r="Q36" s="219"/>
      <c r="R36" s="219"/>
      <c r="S36" s="219"/>
      <c r="T36" s="219"/>
      <c r="U36" s="219"/>
      <c r="V36" s="219"/>
      <c r="W36" s="219"/>
      <c r="X36" s="219"/>
    </row>
    <row r="38" spans="1:24" x14ac:dyDescent="0.25">
      <c r="A38" s="217" t="s">
        <v>34</v>
      </c>
      <c r="B38" s="245"/>
      <c r="C38" s="245"/>
      <c r="D38" s="245"/>
      <c r="E38" s="245"/>
      <c r="F38" s="106" t="s">
        <v>7</v>
      </c>
      <c r="G38" s="106" t="s">
        <v>64</v>
      </c>
      <c r="H38" s="106" t="s">
        <v>125</v>
      </c>
      <c r="I38" s="106" t="s">
        <v>65</v>
      </c>
      <c r="J38" s="106" t="s">
        <v>126</v>
      </c>
      <c r="K38" s="76" t="s">
        <v>69</v>
      </c>
      <c r="L38" s="38"/>
      <c r="N38" s="217" t="s">
        <v>34</v>
      </c>
      <c r="O38" s="245"/>
      <c r="P38" s="245"/>
      <c r="Q38" s="245"/>
      <c r="R38" s="245"/>
      <c r="S38" s="106" t="s">
        <v>64</v>
      </c>
      <c r="T38" s="106" t="s">
        <v>125</v>
      </c>
      <c r="U38" s="106" t="s">
        <v>65</v>
      </c>
      <c r="V38" s="106" t="s">
        <v>126</v>
      </c>
      <c r="W38" s="77" t="s">
        <v>69</v>
      </c>
      <c r="X38" s="38"/>
    </row>
    <row r="39" spans="1:24" x14ac:dyDescent="0.25">
      <c r="A39" s="220" t="s">
        <v>49</v>
      </c>
      <c r="B39" s="221"/>
      <c r="C39" s="221"/>
      <c r="D39" s="221"/>
      <c r="E39" s="221"/>
      <c r="F39" s="15" t="s">
        <v>50</v>
      </c>
      <c r="G39" s="7">
        <v>5.67</v>
      </c>
      <c r="H39" s="7">
        <f>G39*$K$4</f>
        <v>15.1389</v>
      </c>
      <c r="I39" s="7">
        <v>18.8</v>
      </c>
      <c r="J39" s="7">
        <f>I39*$K$5</f>
        <v>50.195999999999998</v>
      </c>
      <c r="K39" s="6">
        <f>SUM(H39,J39)</f>
        <v>65.334900000000005</v>
      </c>
      <c r="L39" s="7"/>
      <c r="N39" s="220" t="s">
        <v>49</v>
      </c>
      <c r="O39" s="221"/>
      <c r="P39" s="221"/>
      <c r="Q39" s="221"/>
      <c r="R39" s="221"/>
      <c r="S39" s="32">
        <v>7.0799999999999997E-4</v>
      </c>
      <c r="T39" s="32">
        <f>S39*$K$4</f>
        <v>1.8903599999999998E-3</v>
      </c>
      <c r="U39" s="32">
        <v>2.3500000000000001E-3</v>
      </c>
      <c r="V39" s="32">
        <f>U39*$K$5</f>
        <v>6.2744999999999997E-3</v>
      </c>
      <c r="W39" s="17">
        <f>SUM(T39,V39)</f>
        <v>8.1648599999999995E-3</v>
      </c>
      <c r="X39" s="105"/>
    </row>
    <row r="40" spans="1:24" x14ac:dyDescent="0.25">
      <c r="A40" s="220" t="s">
        <v>19</v>
      </c>
      <c r="B40" s="221"/>
      <c r="C40" s="221"/>
      <c r="D40" s="221"/>
      <c r="E40" s="221"/>
      <c r="F40" s="15" t="s">
        <v>51</v>
      </c>
      <c r="G40" s="32">
        <v>3.2200000000000001E-6</v>
      </c>
      <c r="H40" s="32">
        <f t="shared" ref="H40:H56" si="12">G40*$K$4</f>
        <v>8.5974000000000001E-6</v>
      </c>
      <c r="I40" s="32">
        <v>2.2599999999999999E-4</v>
      </c>
      <c r="J40" s="32">
        <f t="shared" ref="J40:J56" si="13">I40*$K$5</f>
        <v>6.0341999999999991E-4</v>
      </c>
      <c r="K40" s="17">
        <f t="shared" ref="K40:K56" si="14">SUM(H40,J40)</f>
        <v>6.1201739999999988E-4</v>
      </c>
      <c r="L40" s="32"/>
      <c r="N40" s="220" t="s">
        <v>19</v>
      </c>
      <c r="O40" s="221"/>
      <c r="P40" s="221"/>
      <c r="Q40" s="221"/>
      <c r="R40" s="221"/>
      <c r="S40" s="32">
        <v>5.38E-5</v>
      </c>
      <c r="T40" s="32">
        <f t="shared" ref="T40:T56" si="15">S40*$K$4</f>
        <v>1.4364599999999999E-4</v>
      </c>
      <c r="U40" s="32">
        <v>3.7799999999999999E-3</v>
      </c>
      <c r="V40" s="32">
        <f t="shared" ref="V40:V56" si="16">U40*$K$5</f>
        <v>1.00926E-2</v>
      </c>
      <c r="W40" s="17">
        <f t="shared" ref="W40:W56" si="17">SUM(T40,V40)</f>
        <v>1.0236246000000001E-2</v>
      </c>
      <c r="X40" s="105"/>
    </row>
    <row r="41" spans="1:24" x14ac:dyDescent="0.25">
      <c r="A41" s="248" t="s">
        <v>28</v>
      </c>
      <c r="B41" s="249"/>
      <c r="C41" s="249"/>
      <c r="D41" s="249"/>
      <c r="E41" s="249"/>
      <c r="F41" s="15" t="s">
        <v>52</v>
      </c>
      <c r="G41" s="32">
        <v>3.46E-3</v>
      </c>
      <c r="H41" s="32">
        <f t="shared" si="12"/>
        <v>9.2382000000000002E-3</v>
      </c>
      <c r="I41" s="32">
        <v>1.7500000000000002E-2</v>
      </c>
      <c r="J41" s="32">
        <f t="shared" si="13"/>
        <v>4.6725000000000003E-2</v>
      </c>
      <c r="K41" s="17">
        <f t="shared" si="14"/>
        <v>5.5963200000000005E-2</v>
      </c>
      <c r="L41" s="32"/>
      <c r="N41" s="248" t="s">
        <v>28</v>
      </c>
      <c r="O41" s="249"/>
      <c r="P41" s="249"/>
      <c r="Q41" s="249"/>
      <c r="R41" s="249"/>
      <c r="S41" s="32">
        <v>7.1999999999999997E-6</v>
      </c>
      <c r="T41" s="32">
        <f t="shared" si="15"/>
        <v>1.9223999999999998E-5</v>
      </c>
      <c r="U41" s="32">
        <v>3.6399999999999997E-5</v>
      </c>
      <c r="V41" s="32">
        <f t="shared" si="16"/>
        <v>9.7187999999999992E-5</v>
      </c>
      <c r="W41" s="17">
        <f t="shared" si="17"/>
        <v>1.1641199999999998E-4</v>
      </c>
      <c r="X41" s="105"/>
    </row>
    <row r="42" spans="1:24" x14ac:dyDescent="0.25">
      <c r="A42" s="248" t="s">
        <v>21</v>
      </c>
      <c r="B42" s="249"/>
      <c r="C42" s="249"/>
      <c r="D42" s="249"/>
      <c r="E42" s="249"/>
      <c r="F42" s="15" t="s">
        <v>53</v>
      </c>
      <c r="G42" s="32">
        <v>5.6299999999999996E-3</v>
      </c>
      <c r="H42" s="32">
        <f t="shared" si="12"/>
        <v>1.5032099999999998E-2</v>
      </c>
      <c r="I42" s="32">
        <v>1.47E-2</v>
      </c>
      <c r="J42" s="32">
        <f t="shared" si="13"/>
        <v>3.9248999999999999E-2</v>
      </c>
      <c r="K42" s="17">
        <f t="shared" si="14"/>
        <v>5.4281099999999999E-2</v>
      </c>
      <c r="L42" s="32"/>
      <c r="N42" s="248" t="s">
        <v>21</v>
      </c>
      <c r="O42" s="249"/>
      <c r="P42" s="249"/>
      <c r="Q42" s="249"/>
      <c r="R42" s="249"/>
      <c r="S42" s="32">
        <v>2.7399999999999999E-4</v>
      </c>
      <c r="T42" s="32">
        <f t="shared" si="15"/>
        <v>7.3158000000000001E-4</v>
      </c>
      <c r="U42" s="32">
        <v>7.1299999999999998E-4</v>
      </c>
      <c r="V42" s="32">
        <f t="shared" si="16"/>
        <v>1.9037099999999999E-3</v>
      </c>
      <c r="W42" s="17">
        <f t="shared" si="17"/>
        <v>2.6352899999999998E-3</v>
      </c>
      <c r="X42" s="105"/>
    </row>
    <row r="43" spans="1:24" x14ac:dyDescent="0.25">
      <c r="A43" s="248" t="s">
        <v>16</v>
      </c>
      <c r="B43" s="249"/>
      <c r="C43" s="249"/>
      <c r="D43" s="249"/>
      <c r="E43" s="249"/>
      <c r="F43" s="15" t="s">
        <v>54</v>
      </c>
      <c r="G43" s="32">
        <v>1.1199999999999999E-3</v>
      </c>
      <c r="H43" s="32">
        <f t="shared" si="12"/>
        <v>2.9903999999999998E-3</v>
      </c>
      <c r="I43" s="32">
        <v>4.8500000000000001E-2</v>
      </c>
      <c r="J43" s="32">
        <f t="shared" si="13"/>
        <v>0.129495</v>
      </c>
      <c r="K43" s="17">
        <f t="shared" si="14"/>
        <v>0.1324854</v>
      </c>
      <c r="L43" s="32"/>
      <c r="N43" s="248" t="s">
        <v>16</v>
      </c>
      <c r="O43" s="249"/>
      <c r="P43" s="249"/>
      <c r="Q43" s="249"/>
      <c r="R43" s="249"/>
      <c r="S43" s="32">
        <v>4.3800000000000001E-5</v>
      </c>
      <c r="T43" s="32">
        <f t="shared" si="15"/>
        <v>1.16946E-4</v>
      </c>
      <c r="U43" s="32">
        <v>1.9E-3</v>
      </c>
      <c r="V43" s="32">
        <f t="shared" si="16"/>
        <v>5.0730000000000003E-3</v>
      </c>
      <c r="W43" s="17">
        <f t="shared" si="17"/>
        <v>5.189946E-3</v>
      </c>
      <c r="X43" s="105"/>
    </row>
    <row r="44" spans="1:24" x14ac:dyDescent="0.25">
      <c r="A44" s="248" t="s">
        <v>25</v>
      </c>
      <c r="B44" s="249"/>
      <c r="C44" s="249"/>
      <c r="D44" s="249"/>
      <c r="E44" s="249"/>
      <c r="F44" s="15" t="s">
        <v>53</v>
      </c>
      <c r="G44" s="32">
        <v>5.79E-3</v>
      </c>
      <c r="H44" s="32">
        <f t="shared" si="12"/>
        <v>1.54593E-2</v>
      </c>
      <c r="I44" s="32">
        <v>1.4800000000000001E-2</v>
      </c>
      <c r="J44" s="32">
        <f t="shared" si="13"/>
        <v>3.9516000000000003E-2</v>
      </c>
      <c r="K44" s="17">
        <f t="shared" si="14"/>
        <v>5.4975300000000005E-2</v>
      </c>
      <c r="L44" s="32"/>
      <c r="N44" s="248" t="s">
        <v>25</v>
      </c>
      <c r="O44" s="249"/>
      <c r="P44" s="249"/>
      <c r="Q44" s="249"/>
      <c r="R44" s="249"/>
      <c r="S44" s="32">
        <v>3.2600000000000001E-4</v>
      </c>
      <c r="T44" s="32">
        <f t="shared" si="15"/>
        <v>8.7042E-4</v>
      </c>
      <c r="U44" s="32">
        <v>8.3600000000000005E-4</v>
      </c>
      <c r="V44" s="32">
        <f t="shared" si="16"/>
        <v>2.2321200000000002E-3</v>
      </c>
      <c r="W44" s="17">
        <f t="shared" si="17"/>
        <v>3.10254E-3</v>
      </c>
      <c r="X44" s="105"/>
    </row>
    <row r="45" spans="1:24" x14ac:dyDescent="0.25">
      <c r="A45" s="248" t="s">
        <v>23</v>
      </c>
      <c r="B45" s="249"/>
      <c r="C45" s="249"/>
      <c r="D45" s="249"/>
      <c r="E45" s="249"/>
      <c r="F45" s="15" t="s">
        <v>55</v>
      </c>
      <c r="G45" s="32">
        <v>4.6800000000000001E-3</v>
      </c>
      <c r="H45" s="32">
        <f t="shared" si="12"/>
        <v>1.2495600000000001E-2</v>
      </c>
      <c r="I45" s="32">
        <v>0.378</v>
      </c>
      <c r="J45" s="7">
        <f t="shared" si="13"/>
        <v>1.00926</v>
      </c>
      <c r="K45" s="6">
        <f t="shared" si="14"/>
        <v>1.0217556000000001</v>
      </c>
      <c r="L45" s="32"/>
      <c r="N45" s="248" t="s">
        <v>23</v>
      </c>
      <c r="O45" s="249"/>
      <c r="P45" s="249"/>
      <c r="Q45" s="249"/>
      <c r="R45" s="249"/>
      <c r="S45" s="32">
        <v>1.1400000000000001E-4</v>
      </c>
      <c r="T45" s="32">
        <f t="shared" si="15"/>
        <v>3.0437999999999998E-4</v>
      </c>
      <c r="U45" s="32">
        <v>9.2300000000000004E-3</v>
      </c>
      <c r="V45" s="32">
        <f t="shared" si="16"/>
        <v>2.4644099999999999E-2</v>
      </c>
      <c r="W45" s="17">
        <f t="shared" si="17"/>
        <v>2.4948479999999999E-2</v>
      </c>
      <c r="X45" s="105"/>
    </row>
    <row r="46" spans="1:24" x14ac:dyDescent="0.25">
      <c r="A46" s="248" t="s">
        <v>24</v>
      </c>
      <c r="B46" s="249"/>
      <c r="C46" s="249"/>
      <c r="D46" s="249"/>
      <c r="E46" s="249"/>
      <c r="F46" s="15" t="s">
        <v>56</v>
      </c>
      <c r="G46" s="32">
        <v>5.9199999999999997E-4</v>
      </c>
      <c r="H46" s="32">
        <f t="shared" si="12"/>
        <v>1.5806399999999999E-3</v>
      </c>
      <c r="I46" s="32">
        <v>7.94E-4</v>
      </c>
      <c r="J46" s="32">
        <f t="shared" si="13"/>
        <v>2.11998E-3</v>
      </c>
      <c r="K46" s="17">
        <f t="shared" si="14"/>
        <v>3.70062E-3</v>
      </c>
      <c r="L46" s="32"/>
      <c r="N46" s="248" t="s">
        <v>24</v>
      </c>
      <c r="O46" s="249"/>
      <c r="P46" s="249"/>
      <c r="Q46" s="249"/>
      <c r="R46" s="249"/>
      <c r="S46" s="32">
        <v>9.1299999999999997E-4</v>
      </c>
      <c r="T46" s="32">
        <f t="shared" si="15"/>
        <v>2.4377100000000001E-3</v>
      </c>
      <c r="U46" s="32">
        <v>1.2199999999999999E-3</v>
      </c>
      <c r="V46" s="32">
        <f t="shared" si="16"/>
        <v>3.2573999999999997E-3</v>
      </c>
      <c r="W46" s="17">
        <f t="shared" si="17"/>
        <v>5.6951099999999998E-3</v>
      </c>
      <c r="X46" s="105"/>
    </row>
    <row r="47" spans="1:24" x14ac:dyDescent="0.25">
      <c r="A47" s="248" t="s">
        <v>31</v>
      </c>
      <c r="B47" s="249"/>
      <c r="C47" s="249"/>
      <c r="D47" s="249"/>
      <c r="E47" s="249"/>
      <c r="F47" s="15" t="s">
        <v>57</v>
      </c>
      <c r="G47" s="32">
        <v>1.23E-3</v>
      </c>
      <c r="H47" s="32">
        <f t="shared" si="12"/>
        <v>3.2840999999999999E-3</v>
      </c>
      <c r="I47" s="32">
        <v>6.83E-2</v>
      </c>
      <c r="J47" s="32">
        <f t="shared" si="13"/>
        <v>0.182361</v>
      </c>
      <c r="K47" s="17">
        <f t="shared" si="14"/>
        <v>0.18564510000000001</v>
      </c>
      <c r="L47" s="32"/>
      <c r="N47" s="248" t="s">
        <v>31</v>
      </c>
      <c r="O47" s="249"/>
      <c r="P47" s="249"/>
      <c r="Q47" s="249"/>
      <c r="R47" s="249"/>
      <c r="S47" s="32">
        <v>2.6600000000000001E-4</v>
      </c>
      <c r="T47" s="32">
        <f t="shared" si="15"/>
        <v>7.1022000000000001E-4</v>
      </c>
      <c r="U47" s="32">
        <v>1.4800000000000001E-2</v>
      </c>
      <c r="V47" s="32">
        <f t="shared" si="16"/>
        <v>3.9516000000000003E-2</v>
      </c>
      <c r="W47" s="17">
        <f t="shared" si="17"/>
        <v>4.022622E-2</v>
      </c>
      <c r="X47" s="105"/>
    </row>
    <row r="48" spans="1:24" x14ac:dyDescent="0.25">
      <c r="A48" s="248" t="s">
        <v>26</v>
      </c>
      <c r="B48" s="249"/>
      <c r="C48" s="249"/>
      <c r="D48" s="249"/>
      <c r="E48" s="249"/>
      <c r="F48" s="15" t="s">
        <v>58</v>
      </c>
      <c r="G48" s="7">
        <v>2.2999999999999998</v>
      </c>
      <c r="H48" s="7">
        <f t="shared" si="12"/>
        <v>6.1409999999999991</v>
      </c>
      <c r="I48" s="7">
        <v>5.15</v>
      </c>
      <c r="J48" s="7">
        <f t="shared" si="13"/>
        <v>13.750500000000001</v>
      </c>
      <c r="K48" s="6">
        <f t="shared" si="14"/>
        <v>19.891500000000001</v>
      </c>
      <c r="L48" s="7"/>
      <c r="N48" s="248" t="s">
        <v>26</v>
      </c>
      <c r="O48" s="249"/>
      <c r="P48" s="249"/>
      <c r="Q48" s="249"/>
      <c r="R48" s="249"/>
      <c r="S48" s="32">
        <v>1.5100000000000001E-4</v>
      </c>
      <c r="T48" s="32">
        <f t="shared" si="15"/>
        <v>4.0317E-4</v>
      </c>
      <c r="U48" s="32">
        <v>3.39E-4</v>
      </c>
      <c r="V48" s="32">
        <f t="shared" si="16"/>
        <v>9.0512999999999998E-4</v>
      </c>
      <c r="W48" s="17">
        <f t="shared" si="17"/>
        <v>1.3083000000000001E-3</v>
      </c>
      <c r="X48" s="105"/>
    </row>
    <row r="49" spans="1:24" x14ac:dyDescent="0.25">
      <c r="A49" s="248" t="s">
        <v>38</v>
      </c>
      <c r="B49" s="249"/>
      <c r="C49" s="249"/>
      <c r="D49" s="249"/>
      <c r="E49" s="249"/>
      <c r="F49" s="15" t="s">
        <v>58</v>
      </c>
      <c r="G49" s="32">
        <v>0.17499999999999999</v>
      </c>
      <c r="H49" s="32">
        <f t="shared" si="12"/>
        <v>0.46724999999999994</v>
      </c>
      <c r="I49" s="32">
        <v>0.28799999999999998</v>
      </c>
      <c r="J49" s="32">
        <f t="shared" si="13"/>
        <v>0.76895999999999998</v>
      </c>
      <c r="K49" s="6">
        <f t="shared" si="14"/>
        <v>1.2362099999999998</v>
      </c>
      <c r="L49" s="32"/>
      <c r="N49" s="248" t="s">
        <v>38</v>
      </c>
      <c r="O49" s="249"/>
      <c r="P49" s="249"/>
      <c r="Q49" s="249"/>
      <c r="R49" s="249"/>
      <c r="S49" s="32">
        <v>6.9699999999999996E-3</v>
      </c>
      <c r="T49" s="32">
        <f t="shared" si="15"/>
        <v>1.8609899999999999E-2</v>
      </c>
      <c r="U49" s="32">
        <v>1.14E-2</v>
      </c>
      <c r="V49" s="32">
        <f t="shared" si="16"/>
        <v>3.0438E-2</v>
      </c>
      <c r="W49" s="17">
        <f t="shared" si="17"/>
        <v>4.9047899999999998E-2</v>
      </c>
      <c r="X49" s="105"/>
    </row>
    <row r="50" spans="1:24" x14ac:dyDescent="0.25">
      <c r="A50" s="248" t="s">
        <v>30</v>
      </c>
      <c r="B50" s="249"/>
      <c r="C50" s="249"/>
      <c r="D50" s="249"/>
      <c r="E50" s="249"/>
      <c r="F50" s="15" t="s">
        <v>58</v>
      </c>
      <c r="G50" s="32">
        <v>3.3099999999999997E-2</v>
      </c>
      <c r="H50" s="32">
        <f t="shared" si="12"/>
        <v>8.8376999999999997E-2</v>
      </c>
      <c r="I50" s="32">
        <v>6.2100000000000002E-2</v>
      </c>
      <c r="J50" s="32">
        <f t="shared" si="13"/>
        <v>0.16580700000000001</v>
      </c>
      <c r="K50" s="17">
        <f t="shared" si="14"/>
        <v>0.25418400000000002</v>
      </c>
      <c r="L50" s="32"/>
      <c r="N50" s="248" t="s">
        <v>30</v>
      </c>
      <c r="O50" s="249"/>
      <c r="P50" s="249"/>
      <c r="Q50" s="249"/>
      <c r="R50" s="249"/>
      <c r="S50" s="32">
        <v>7.6199999999999998E-4</v>
      </c>
      <c r="T50" s="32">
        <f t="shared" si="15"/>
        <v>2.03454E-3</v>
      </c>
      <c r="U50" s="32">
        <v>1.4300000000000001E-3</v>
      </c>
      <c r="V50" s="32">
        <f t="shared" si="16"/>
        <v>3.8181000000000001E-3</v>
      </c>
      <c r="W50" s="17">
        <f t="shared" si="17"/>
        <v>5.8526400000000001E-3</v>
      </c>
      <c r="X50" s="105"/>
    </row>
    <row r="51" spans="1:24" x14ac:dyDescent="0.25">
      <c r="A51" s="248" t="s">
        <v>20</v>
      </c>
      <c r="B51" s="249"/>
      <c r="C51" s="249"/>
      <c r="D51" s="249"/>
      <c r="E51" s="249"/>
      <c r="F51" s="15" t="s">
        <v>58</v>
      </c>
      <c r="G51" s="32">
        <v>7.67E-4</v>
      </c>
      <c r="H51" s="32">
        <f t="shared" si="12"/>
        <v>2.0478900000000001E-3</v>
      </c>
      <c r="I51" s="32">
        <v>1.58E-3</v>
      </c>
      <c r="J51" s="32">
        <f t="shared" si="13"/>
        <v>4.2186000000000003E-3</v>
      </c>
      <c r="K51" s="17">
        <f t="shared" si="14"/>
        <v>6.2664900000000004E-3</v>
      </c>
      <c r="L51" s="32"/>
      <c r="N51" s="248" t="s">
        <v>20</v>
      </c>
      <c r="O51" s="249"/>
      <c r="P51" s="249"/>
      <c r="Q51" s="249"/>
      <c r="R51" s="249"/>
      <c r="S51" s="32">
        <v>7.4499999999999995E-5</v>
      </c>
      <c r="T51" s="32">
        <f t="shared" si="15"/>
        <v>1.9891499999999998E-4</v>
      </c>
      <c r="U51" s="32">
        <v>1.5300000000000001E-4</v>
      </c>
      <c r="V51" s="32">
        <f t="shared" si="16"/>
        <v>4.0851E-4</v>
      </c>
      <c r="W51" s="17">
        <f t="shared" si="17"/>
        <v>6.0742499999999998E-4</v>
      </c>
      <c r="X51" s="105"/>
    </row>
    <row r="52" spans="1:24" x14ac:dyDescent="0.25">
      <c r="A52" s="248" t="s">
        <v>15</v>
      </c>
      <c r="B52" s="249"/>
      <c r="C52" s="249"/>
      <c r="D52" s="249"/>
      <c r="E52" s="249"/>
      <c r="F52" s="15" t="s">
        <v>58</v>
      </c>
      <c r="G52" s="75">
        <v>1.91</v>
      </c>
      <c r="H52" s="7">
        <f t="shared" si="12"/>
        <v>5.0996999999999995</v>
      </c>
      <c r="I52" s="75">
        <v>30.5</v>
      </c>
      <c r="J52" s="7">
        <f t="shared" si="13"/>
        <v>81.435000000000002</v>
      </c>
      <c r="K52" s="6">
        <f t="shared" si="14"/>
        <v>86.534700000000001</v>
      </c>
      <c r="L52" s="32"/>
      <c r="N52" s="248" t="s">
        <v>15</v>
      </c>
      <c r="O52" s="249"/>
      <c r="P52" s="249"/>
      <c r="Q52" s="249"/>
      <c r="R52" s="249"/>
      <c r="S52" s="56">
        <v>6.1199999999999997E-5</v>
      </c>
      <c r="T52" s="32">
        <f t="shared" si="15"/>
        <v>1.63404E-4</v>
      </c>
      <c r="U52" s="56">
        <v>9.77E-4</v>
      </c>
      <c r="V52" s="32">
        <f t="shared" si="16"/>
        <v>2.60859E-3</v>
      </c>
      <c r="W52" s="17">
        <f t="shared" si="17"/>
        <v>2.7719939999999998E-3</v>
      </c>
      <c r="X52" s="105"/>
    </row>
    <row r="53" spans="1:24" x14ac:dyDescent="0.25">
      <c r="A53" s="248" t="s">
        <v>17</v>
      </c>
      <c r="B53" s="249"/>
      <c r="C53" s="249"/>
      <c r="D53" s="249"/>
      <c r="E53" s="249"/>
      <c r="F53" s="15" t="s">
        <v>59</v>
      </c>
      <c r="G53" s="75">
        <v>5.6</v>
      </c>
      <c r="H53" s="7">
        <f t="shared" si="12"/>
        <v>14.951999999999998</v>
      </c>
      <c r="I53" s="75">
        <v>11.4</v>
      </c>
      <c r="J53" s="7">
        <f t="shared" si="13"/>
        <v>30.437999999999999</v>
      </c>
      <c r="K53" s="6">
        <f t="shared" si="14"/>
        <v>45.39</v>
      </c>
      <c r="L53" s="7"/>
      <c r="N53" s="248" t="s">
        <v>17</v>
      </c>
      <c r="O53" s="249"/>
      <c r="P53" s="249"/>
      <c r="Q53" s="249"/>
      <c r="R53" s="249"/>
      <c r="S53" s="56">
        <v>9.0700000000000004E-4</v>
      </c>
      <c r="T53" s="32">
        <f t="shared" si="15"/>
        <v>2.4216900000000002E-3</v>
      </c>
      <c r="U53" s="56">
        <v>1.8400000000000001E-3</v>
      </c>
      <c r="V53" s="32">
        <f t="shared" si="16"/>
        <v>4.9128000000000002E-3</v>
      </c>
      <c r="W53" s="17">
        <f t="shared" si="17"/>
        <v>7.3344900000000008E-3</v>
      </c>
      <c r="X53" s="105"/>
    </row>
    <row r="54" spans="1:24" x14ac:dyDescent="0.25">
      <c r="A54" s="248" t="s">
        <v>13</v>
      </c>
      <c r="B54" s="249"/>
      <c r="C54" s="249"/>
      <c r="D54" s="249"/>
      <c r="E54" s="249"/>
      <c r="F54" s="15" t="s">
        <v>60</v>
      </c>
      <c r="G54" s="32">
        <v>1.8799999999999999E-3</v>
      </c>
      <c r="H54" s="32">
        <f t="shared" si="12"/>
        <v>5.0195999999999999E-3</v>
      </c>
      <c r="I54" s="32">
        <v>4.0099999999999997E-3</v>
      </c>
      <c r="J54" s="32">
        <f t="shared" si="13"/>
        <v>1.07067E-2</v>
      </c>
      <c r="K54" s="17">
        <f t="shared" si="14"/>
        <v>1.5726299999999999E-2</v>
      </c>
      <c r="L54" s="32"/>
      <c r="N54" s="248" t="s">
        <v>13</v>
      </c>
      <c r="O54" s="249"/>
      <c r="P54" s="249"/>
      <c r="Q54" s="249"/>
      <c r="R54" s="249"/>
      <c r="S54" s="32">
        <v>1.5700000000000002E-8</v>
      </c>
      <c r="T54" s="32">
        <f t="shared" si="15"/>
        <v>4.1919000000000006E-8</v>
      </c>
      <c r="U54" s="32">
        <v>3.3400000000000001E-8</v>
      </c>
      <c r="V54" s="32">
        <f t="shared" si="16"/>
        <v>8.9178000000000006E-8</v>
      </c>
      <c r="W54" s="17">
        <f t="shared" si="17"/>
        <v>1.3109700000000003E-7</v>
      </c>
      <c r="X54" s="105"/>
    </row>
    <row r="55" spans="1:24" x14ac:dyDescent="0.25">
      <c r="A55" s="248" t="s">
        <v>12</v>
      </c>
      <c r="B55" s="249"/>
      <c r="C55" s="249"/>
      <c r="D55" s="249"/>
      <c r="E55" s="249"/>
      <c r="F55" s="15" t="s">
        <v>61</v>
      </c>
      <c r="G55" s="32">
        <v>0.38500000000000001</v>
      </c>
      <c r="H55" s="7">
        <f t="shared" si="12"/>
        <v>1.0279499999999999</v>
      </c>
      <c r="I55" s="7">
        <v>1.05</v>
      </c>
      <c r="J55" s="7">
        <f t="shared" si="13"/>
        <v>2.8035000000000001</v>
      </c>
      <c r="K55" s="6">
        <f t="shared" si="14"/>
        <v>3.8314500000000002</v>
      </c>
      <c r="L55" s="7"/>
      <c r="N55" s="248" t="s">
        <v>12</v>
      </c>
      <c r="O55" s="249"/>
      <c r="P55" s="249"/>
      <c r="Q55" s="249"/>
      <c r="R55" s="249"/>
      <c r="S55" s="32">
        <v>3.9199999999999999E-4</v>
      </c>
      <c r="T55" s="32">
        <f t="shared" si="15"/>
        <v>1.0466399999999999E-3</v>
      </c>
      <c r="U55" s="32">
        <v>1.08E-3</v>
      </c>
      <c r="V55" s="32">
        <f t="shared" si="16"/>
        <v>2.8836000000000001E-3</v>
      </c>
      <c r="W55" s="17">
        <f t="shared" si="17"/>
        <v>3.9302399999999998E-3</v>
      </c>
      <c r="X55" s="105"/>
    </row>
    <row r="56" spans="1:24" x14ac:dyDescent="0.25">
      <c r="A56" s="243" t="s">
        <v>62</v>
      </c>
      <c r="B56" s="244"/>
      <c r="C56" s="244"/>
      <c r="D56" s="244"/>
      <c r="E56" s="244"/>
      <c r="F56" s="19" t="s">
        <v>63</v>
      </c>
      <c r="G56" s="72">
        <v>1.5399999999999999E-3</v>
      </c>
      <c r="H56" s="72">
        <f t="shared" si="12"/>
        <v>4.1117999999999997E-3</v>
      </c>
      <c r="I56" s="72">
        <v>0.157</v>
      </c>
      <c r="J56" s="72">
        <f t="shared" si="13"/>
        <v>0.41919000000000001</v>
      </c>
      <c r="K56" s="20">
        <f t="shared" si="14"/>
        <v>0.42330180000000001</v>
      </c>
      <c r="L56" s="32"/>
      <c r="N56" s="243" t="s">
        <v>62</v>
      </c>
      <c r="O56" s="244"/>
      <c r="P56" s="244"/>
      <c r="Q56" s="244"/>
      <c r="R56" s="244"/>
      <c r="S56" s="72">
        <v>5.8699999999999997E-6</v>
      </c>
      <c r="T56" s="72">
        <f t="shared" si="15"/>
        <v>1.56729E-5</v>
      </c>
      <c r="U56" s="72">
        <v>5.9000000000000003E-4</v>
      </c>
      <c r="V56" s="72">
        <f t="shared" si="16"/>
        <v>1.5753E-3</v>
      </c>
      <c r="W56" s="20">
        <f t="shared" si="17"/>
        <v>1.5909729E-3</v>
      </c>
      <c r="X56" s="105"/>
    </row>
  </sheetData>
  <mergeCells count="79">
    <mergeCell ref="M2:N2"/>
    <mergeCell ref="M3:N5"/>
    <mergeCell ref="Y10:Z10"/>
    <mergeCell ref="S10:T10"/>
    <mergeCell ref="U10:V10"/>
    <mergeCell ref="A8:Z8"/>
    <mergeCell ref="A54:E54"/>
    <mergeCell ref="A43:E43"/>
    <mergeCell ref="A44:E44"/>
    <mergeCell ref="A45:E45"/>
    <mergeCell ref="I2:K3"/>
    <mergeCell ref="A49:E49"/>
    <mergeCell ref="A50:E50"/>
    <mergeCell ref="A51:E51"/>
    <mergeCell ref="A52:E52"/>
    <mergeCell ref="A53:E53"/>
    <mergeCell ref="A46:E46"/>
    <mergeCell ref="A47:E47"/>
    <mergeCell ref="A48:E48"/>
    <mergeCell ref="A38:E38"/>
    <mergeCell ref="A39:E39"/>
    <mergeCell ref="A40:E40"/>
    <mergeCell ref="N52:R52"/>
    <mergeCell ref="N53:R53"/>
    <mergeCell ref="N54:R54"/>
    <mergeCell ref="N43:R43"/>
    <mergeCell ref="N44:R44"/>
    <mergeCell ref="N45:R45"/>
    <mergeCell ref="N55:R55"/>
    <mergeCell ref="N56:R56"/>
    <mergeCell ref="A36:X36"/>
    <mergeCell ref="N46:R46"/>
    <mergeCell ref="N47:R47"/>
    <mergeCell ref="N48:R48"/>
    <mergeCell ref="N49:R49"/>
    <mergeCell ref="N50:R50"/>
    <mergeCell ref="N51:R51"/>
    <mergeCell ref="A55:E55"/>
    <mergeCell ref="A56:E56"/>
    <mergeCell ref="N38:R38"/>
    <mergeCell ref="N39:R39"/>
    <mergeCell ref="N40:R40"/>
    <mergeCell ref="N41:R41"/>
    <mergeCell ref="N42:R42"/>
    <mergeCell ref="A41:E41"/>
    <mergeCell ref="A42:E42"/>
    <mergeCell ref="W10:X10"/>
    <mergeCell ref="N14:O14"/>
    <mergeCell ref="A3:E3"/>
    <mergeCell ref="A4:E4"/>
    <mergeCell ref="N10:O11"/>
    <mergeCell ref="P10:P11"/>
    <mergeCell ref="Q10:R10"/>
    <mergeCell ref="A10:E10"/>
    <mergeCell ref="A11:E11"/>
    <mergeCell ref="A13:E13"/>
    <mergeCell ref="A14:E14"/>
    <mergeCell ref="A12:E12"/>
    <mergeCell ref="N12:O12"/>
    <mergeCell ref="N13:O13"/>
    <mergeCell ref="A32:E32"/>
    <mergeCell ref="A25:E25"/>
    <mergeCell ref="A26:E26"/>
    <mergeCell ref="A27:E27"/>
    <mergeCell ref="A31:E31"/>
    <mergeCell ref="N17:O17"/>
    <mergeCell ref="A28:E28"/>
    <mergeCell ref="A29:E29"/>
    <mergeCell ref="A30:E30"/>
    <mergeCell ref="A15:E15"/>
    <mergeCell ref="A22:E22"/>
    <mergeCell ref="A23:E23"/>
    <mergeCell ref="A24:E24"/>
    <mergeCell ref="A16:E16"/>
    <mergeCell ref="A17:E17"/>
    <mergeCell ref="A18:E18"/>
    <mergeCell ref="A19:E19"/>
    <mergeCell ref="A20:E20"/>
    <mergeCell ref="A21:E21"/>
  </mergeCells>
  <pageMargins left="0.511811024" right="0.511811024" top="0.78740157499999996" bottom="0.78740157499999996" header="0.31496062000000002" footer="0.31496062000000002"/>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3:M43"/>
  <sheetViews>
    <sheetView topLeftCell="A34" workbookViewId="0">
      <selection activeCell="M25" sqref="M25"/>
    </sheetView>
  </sheetViews>
  <sheetFormatPr baseColWidth="10" defaultColWidth="9.140625" defaultRowHeight="15" x14ac:dyDescent="0.25"/>
  <cols>
    <col min="1" max="1" width="12.5703125" bestFit="1" customWidth="1"/>
    <col min="2" max="2" width="15.28515625" bestFit="1" customWidth="1"/>
    <col min="3" max="3" width="17.7109375" bestFit="1" customWidth="1"/>
    <col min="8" max="8" width="7" customWidth="1"/>
  </cols>
  <sheetData>
    <row r="3" spans="1:13" x14ac:dyDescent="0.25">
      <c r="A3" s="219" t="s">
        <v>113</v>
      </c>
      <c r="B3" s="219"/>
      <c r="C3" s="219"/>
      <c r="D3" s="219"/>
      <c r="E3" s="219"/>
      <c r="F3" s="219"/>
      <c r="G3" s="219"/>
      <c r="H3" s="219"/>
      <c r="I3" s="219"/>
      <c r="J3" s="219"/>
      <c r="K3" s="219"/>
      <c r="L3" s="219"/>
      <c r="M3" s="219"/>
    </row>
    <row r="5" spans="1:13" x14ac:dyDescent="0.25">
      <c r="A5" s="283" t="s">
        <v>97</v>
      </c>
      <c r="B5" s="284"/>
      <c r="C5" s="284"/>
      <c r="D5" s="284"/>
      <c r="E5" s="284"/>
      <c r="F5" s="285"/>
      <c r="H5" s="283" t="s">
        <v>103</v>
      </c>
      <c r="I5" s="284"/>
      <c r="J5" s="284"/>
      <c r="K5" s="284"/>
      <c r="L5" s="284"/>
      <c r="M5" s="285"/>
    </row>
    <row r="6" spans="1:13" ht="15" customHeight="1" x14ac:dyDescent="0.25">
      <c r="A6" s="306" t="s">
        <v>98</v>
      </c>
      <c r="B6" s="307"/>
      <c r="C6" s="307"/>
      <c r="D6" s="307"/>
      <c r="E6" s="307"/>
      <c r="F6" s="308"/>
      <c r="H6" s="306" t="s">
        <v>101</v>
      </c>
      <c r="I6" s="307"/>
      <c r="J6" s="307"/>
      <c r="K6" s="307"/>
      <c r="L6" s="307"/>
      <c r="M6" s="308"/>
    </row>
    <row r="7" spans="1:13" x14ac:dyDescent="0.25">
      <c r="A7" s="306"/>
      <c r="B7" s="307"/>
      <c r="C7" s="307"/>
      <c r="D7" s="307"/>
      <c r="E7" s="307"/>
      <c r="F7" s="308"/>
      <c r="H7" s="306"/>
      <c r="I7" s="307"/>
      <c r="J7" s="307"/>
      <c r="K7" s="307"/>
      <c r="L7" s="307"/>
      <c r="M7" s="308"/>
    </row>
    <row r="8" spans="1:13" ht="15" customHeight="1" x14ac:dyDescent="0.25">
      <c r="A8" s="309" t="s">
        <v>99</v>
      </c>
      <c r="B8" s="310"/>
      <c r="C8" s="310"/>
      <c r="D8" s="310"/>
      <c r="E8" s="310"/>
      <c r="F8" s="311"/>
      <c r="H8" s="306"/>
      <c r="I8" s="307"/>
      <c r="J8" s="307"/>
      <c r="K8" s="307"/>
      <c r="L8" s="307"/>
      <c r="M8" s="308"/>
    </row>
    <row r="9" spans="1:13" ht="15" customHeight="1" x14ac:dyDescent="0.25">
      <c r="A9" s="309"/>
      <c r="B9" s="310"/>
      <c r="C9" s="310"/>
      <c r="D9" s="310"/>
      <c r="E9" s="310"/>
      <c r="F9" s="311"/>
      <c r="H9" s="306"/>
      <c r="I9" s="307"/>
      <c r="J9" s="307"/>
      <c r="K9" s="307"/>
      <c r="L9" s="307"/>
      <c r="M9" s="308"/>
    </row>
    <row r="10" spans="1:13" ht="15" customHeight="1" x14ac:dyDescent="0.25">
      <c r="A10" s="303"/>
      <c r="B10" s="304"/>
      <c r="C10" s="304"/>
      <c r="D10" s="304"/>
      <c r="E10" s="304"/>
      <c r="F10" s="305"/>
      <c r="H10" s="289" t="s">
        <v>102</v>
      </c>
      <c r="I10" s="290"/>
      <c r="J10" s="290"/>
      <c r="K10" s="290"/>
      <c r="L10" s="290"/>
      <c r="M10" s="291"/>
    </row>
    <row r="11" spans="1:13" x14ac:dyDescent="0.25">
      <c r="A11" s="1"/>
      <c r="B11" s="1"/>
      <c r="C11" s="1"/>
      <c r="D11" s="1"/>
      <c r="E11" s="1"/>
      <c r="F11" s="1"/>
    </row>
    <row r="12" spans="1:13" x14ac:dyDescent="0.25">
      <c r="A12" s="110" t="s">
        <v>104</v>
      </c>
      <c r="B12" s="111">
        <v>3120</v>
      </c>
      <c r="C12" s="109" t="s">
        <v>96</v>
      </c>
      <c r="E12" s="108"/>
    </row>
    <row r="13" spans="1:13" x14ac:dyDescent="0.25">
      <c r="A13" s="112" t="s">
        <v>105</v>
      </c>
      <c r="B13" s="115">
        <v>27850954752</v>
      </c>
      <c r="C13" s="114" t="s">
        <v>96</v>
      </c>
      <c r="E13" s="108"/>
    </row>
    <row r="15" spans="1:13" x14ac:dyDescent="0.25">
      <c r="A15" s="119">
        <f>(3120*150000)/3580</f>
        <v>130726.25698324022</v>
      </c>
      <c r="B15" s="120" t="s">
        <v>100</v>
      </c>
      <c r="C15" s="121"/>
    </row>
    <row r="16" spans="1:13" x14ac:dyDescent="0.25">
      <c r="B16" s="108"/>
    </row>
    <row r="17" spans="1:13" x14ac:dyDescent="0.25">
      <c r="B17" s="108"/>
    </row>
    <row r="18" spans="1:13" x14ac:dyDescent="0.25">
      <c r="A18" s="298" t="s">
        <v>106</v>
      </c>
      <c r="B18" s="116">
        <v>0.71599999999999997</v>
      </c>
      <c r="C18" s="117" t="s">
        <v>108</v>
      </c>
    </row>
    <row r="19" spans="1:13" x14ac:dyDescent="0.25">
      <c r="A19" s="299"/>
      <c r="B19" s="113">
        <v>0.52200000000000002</v>
      </c>
      <c r="C19" s="114" t="s">
        <v>109</v>
      </c>
      <c r="D19" s="36"/>
      <c r="E19" s="36"/>
    </row>
    <row r="20" spans="1:13" ht="15.75" thickBot="1" x14ac:dyDescent="0.3">
      <c r="A20" s="118"/>
      <c r="B20" s="35"/>
      <c r="C20" s="35"/>
      <c r="D20" s="36"/>
    </row>
    <row r="21" spans="1:13" x14ac:dyDescent="0.25">
      <c r="A21" s="300" t="s">
        <v>107</v>
      </c>
      <c r="B21" s="124">
        <f>1/B19</f>
        <v>1.9157088122605364</v>
      </c>
      <c r="C21" s="125" t="s">
        <v>110</v>
      </c>
      <c r="D21" s="36"/>
    </row>
    <row r="22" spans="1:13" x14ac:dyDescent="0.25">
      <c r="A22" s="301"/>
      <c r="B22" s="122">
        <f>B21*B18</f>
        <v>1.3716475095785439</v>
      </c>
      <c r="C22" s="126" t="s">
        <v>108</v>
      </c>
      <c r="D22" s="36"/>
    </row>
    <row r="23" spans="1:13" x14ac:dyDescent="0.25">
      <c r="A23" s="301"/>
      <c r="B23" s="123">
        <f>(A15*B21)/B12</f>
        <v>80.267129005329735</v>
      </c>
      <c r="C23" s="126" t="s">
        <v>111</v>
      </c>
    </row>
    <row r="24" spans="1:13" ht="15.75" thickBot="1" x14ac:dyDescent="0.3">
      <c r="A24" s="302"/>
      <c r="B24" s="127">
        <f>((B23*17.5)/100)/1000</f>
        <v>1.4046747575932704E-2</v>
      </c>
      <c r="C24" s="128" t="s">
        <v>112</v>
      </c>
    </row>
    <row r="29" spans="1:13" x14ac:dyDescent="0.25">
      <c r="A29" s="297" t="s">
        <v>120</v>
      </c>
      <c r="B29" s="297"/>
      <c r="C29" s="297"/>
      <c r="D29" s="297"/>
      <c r="E29" s="297"/>
      <c r="F29" s="297"/>
      <c r="G29" s="297"/>
      <c r="H29" s="297"/>
      <c r="I29" s="297"/>
      <c r="J29" s="297"/>
      <c r="K29" s="297"/>
      <c r="L29" s="297"/>
      <c r="M29" s="297"/>
    </row>
    <row r="31" spans="1:13" x14ac:dyDescent="0.25">
      <c r="A31" s="283" t="s">
        <v>135</v>
      </c>
      <c r="B31" s="284"/>
      <c r="C31" s="284"/>
      <c r="D31" s="284"/>
      <c r="E31" s="284"/>
      <c r="F31" s="285"/>
    </row>
    <row r="32" spans="1:13" x14ac:dyDescent="0.25">
      <c r="A32" s="314" t="s">
        <v>136</v>
      </c>
      <c r="B32" s="315"/>
      <c r="C32" s="315"/>
      <c r="D32" s="315"/>
      <c r="E32" s="315"/>
      <c r="F32" s="316"/>
    </row>
    <row r="33" spans="1:6" ht="15" customHeight="1" x14ac:dyDescent="0.25">
      <c r="A33" s="314"/>
      <c r="B33" s="315"/>
      <c r="C33" s="315"/>
      <c r="D33" s="315"/>
      <c r="E33" s="315"/>
      <c r="F33" s="316"/>
    </row>
    <row r="34" spans="1:6" x14ac:dyDescent="0.25">
      <c r="A34" s="309" t="s">
        <v>137</v>
      </c>
      <c r="B34" s="310"/>
      <c r="C34" s="310"/>
      <c r="D34" s="310"/>
      <c r="E34" s="310"/>
      <c r="F34" s="311"/>
    </row>
    <row r="35" spans="1:6" x14ac:dyDescent="0.25">
      <c r="A35" s="309" t="s">
        <v>138</v>
      </c>
      <c r="B35" s="310"/>
      <c r="C35" s="310"/>
      <c r="D35" s="310"/>
      <c r="E35" s="310"/>
      <c r="F35" s="311"/>
    </row>
    <row r="36" spans="1:6" x14ac:dyDescent="0.25">
      <c r="A36" s="309"/>
      <c r="B36" s="310"/>
      <c r="C36" s="310"/>
      <c r="D36" s="310"/>
      <c r="E36" s="310"/>
      <c r="F36" s="311"/>
    </row>
    <row r="37" spans="1:6" x14ac:dyDescent="0.25">
      <c r="A37" s="289" t="s">
        <v>131</v>
      </c>
      <c r="B37" s="290"/>
      <c r="C37" s="290"/>
      <c r="D37" s="290"/>
      <c r="E37" s="290"/>
      <c r="F37" s="291"/>
    </row>
    <row r="40" spans="1:6" x14ac:dyDescent="0.25">
      <c r="A40" s="312" t="s">
        <v>132</v>
      </c>
      <c r="B40" s="116">
        <v>0.52</v>
      </c>
      <c r="C40" s="117" t="s">
        <v>133</v>
      </c>
    </row>
    <row r="41" spans="1:6" x14ac:dyDescent="0.25">
      <c r="A41" s="313"/>
      <c r="B41" s="137">
        <v>0.37440000000000001</v>
      </c>
      <c r="C41" s="114" t="s">
        <v>134</v>
      </c>
    </row>
    <row r="42" spans="1:6" ht="15.75" thickBot="1" x14ac:dyDescent="0.3"/>
    <row r="43" spans="1:6" ht="15.75" thickBot="1" x14ac:dyDescent="0.3">
      <c r="A43" s="138" t="s">
        <v>139</v>
      </c>
      <c r="B43" s="139">
        <f>1/B41</f>
        <v>2.6709401709401708</v>
      </c>
      <c r="C43" s="140" t="s">
        <v>140</v>
      </c>
    </row>
  </sheetData>
  <mergeCells count="19">
    <mergeCell ref="A37:F37"/>
    <mergeCell ref="A40:A41"/>
    <mergeCell ref="A31:F31"/>
    <mergeCell ref="A32:F33"/>
    <mergeCell ref="A34:F34"/>
    <mergeCell ref="A35:F35"/>
    <mergeCell ref="A36:F36"/>
    <mergeCell ref="A3:M3"/>
    <mergeCell ref="A29:M29"/>
    <mergeCell ref="A18:A19"/>
    <mergeCell ref="A21:A24"/>
    <mergeCell ref="A10:F10"/>
    <mergeCell ref="H5:M5"/>
    <mergeCell ref="H6:M9"/>
    <mergeCell ref="H10:M10"/>
    <mergeCell ref="A6:F7"/>
    <mergeCell ref="A5:F5"/>
    <mergeCell ref="A8:F8"/>
    <mergeCell ref="A9:F9"/>
  </mergeCells>
  <hyperlinks>
    <hyperlink ref="A6" r:id="rId1"/>
    <hyperlink ref="H6" r:id="rId2" location=".Yin5a3rMLIU"/>
  </hyperlinks>
  <pageMargins left="0.511811024" right="0.511811024" top="0.78740157499999996" bottom="0.78740157499999996" header="0.31496062000000002" footer="0.31496062000000002"/>
  <pageSetup paperSize="9" orientation="portrait" r:id="rId3"/>
  <drawing r:id="rId4"/>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ColWidth="9.140625" defaultRowHeight="15" x14ac:dyDescent="0.25"/>
  <sheetData/>
  <pageMargins left="0.511811024" right="0.511811024" top="0.78740157499999996" bottom="0.78740157499999996" header="0.31496062000000002" footer="0.3149606200000000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T94"/>
  <sheetViews>
    <sheetView tabSelected="1" topLeftCell="A4" zoomScale="90" zoomScaleNormal="90" workbookViewId="0">
      <selection activeCell="D56" sqref="D56"/>
    </sheetView>
  </sheetViews>
  <sheetFormatPr baseColWidth="10" defaultColWidth="9.140625" defaultRowHeight="15" x14ac:dyDescent="0.25"/>
  <cols>
    <col min="1" max="1" width="39.42578125" bestFit="1" customWidth="1"/>
    <col min="2" max="2" width="12" bestFit="1" customWidth="1"/>
    <col min="3" max="3" width="9" bestFit="1" customWidth="1"/>
    <col min="6" max="6" width="9.85546875" bestFit="1" customWidth="1"/>
    <col min="7" max="7" width="8.7109375" bestFit="1" customWidth="1"/>
    <col min="8" max="8" width="12.85546875" customWidth="1"/>
    <col min="9" max="9" width="13.5703125" bestFit="1" customWidth="1"/>
    <col min="10" max="10" width="10.42578125" customWidth="1"/>
    <col min="11" max="11" width="9.85546875" bestFit="1" customWidth="1"/>
    <col min="14" max="14" width="8.7109375" bestFit="1" customWidth="1"/>
    <col min="15" max="15" width="12" bestFit="1" customWidth="1"/>
  </cols>
  <sheetData>
    <row r="1" spans="1:20" x14ac:dyDescent="0.25">
      <c r="B1" s="26"/>
      <c r="C1" s="26"/>
      <c r="D1" s="26"/>
      <c r="E1" s="26"/>
      <c r="N1" s="26"/>
      <c r="O1" s="26"/>
      <c r="P1" s="26"/>
      <c r="Q1" s="26"/>
      <c r="R1" s="26"/>
      <c r="S1" s="15"/>
    </row>
    <row r="2" spans="1:20" x14ac:dyDescent="0.25">
      <c r="A2" s="209" t="s">
        <v>45</v>
      </c>
      <c r="B2" s="209"/>
      <c r="C2" s="209"/>
      <c r="D2" s="209"/>
      <c r="E2" s="209"/>
      <c r="F2" s="209"/>
      <c r="G2" s="209"/>
      <c r="H2" s="209"/>
      <c r="I2" s="209"/>
      <c r="J2" s="209"/>
      <c r="K2" s="209"/>
      <c r="L2" s="209"/>
      <c r="M2" s="209"/>
      <c r="N2" s="209"/>
      <c r="O2" s="209"/>
    </row>
    <row r="3" spans="1:20" x14ac:dyDescent="0.25">
      <c r="A3" s="74"/>
      <c r="B3" s="74"/>
      <c r="C3" s="216"/>
      <c r="D3" s="216"/>
      <c r="E3" s="217" t="s">
        <v>10</v>
      </c>
      <c r="F3" s="218"/>
    </row>
    <row r="4" spans="1:20" x14ac:dyDescent="0.25">
      <c r="A4" s="167" t="s">
        <v>34</v>
      </c>
      <c r="B4" s="159" t="s">
        <v>145</v>
      </c>
      <c r="C4" s="136" t="s">
        <v>142</v>
      </c>
      <c r="D4" s="136" t="s">
        <v>143</v>
      </c>
      <c r="E4" s="169" t="s">
        <v>147</v>
      </c>
      <c r="F4" s="22" t="s">
        <v>146</v>
      </c>
      <c r="I4" s="210" t="s">
        <v>6</v>
      </c>
      <c r="J4" s="211"/>
      <c r="K4" s="211" t="s">
        <v>7</v>
      </c>
      <c r="L4" s="214" t="s">
        <v>144</v>
      </c>
      <c r="M4" s="214"/>
      <c r="N4" s="214" t="s">
        <v>141</v>
      </c>
      <c r="O4" s="215"/>
      <c r="Q4" s="148"/>
      <c r="R4" s="34"/>
      <c r="S4" s="166"/>
      <c r="T4" s="166"/>
    </row>
    <row r="5" spans="1:20" x14ac:dyDescent="0.25">
      <c r="A5" s="181" t="s">
        <v>12</v>
      </c>
      <c r="B5" s="15" t="s">
        <v>35</v>
      </c>
      <c r="C5" s="150">
        <v>0.52800000000000002</v>
      </c>
      <c r="D5" s="39">
        <v>1.3</v>
      </c>
      <c r="E5" s="149">
        <v>99.4</v>
      </c>
      <c r="F5" s="6">
        <v>99.2</v>
      </c>
      <c r="I5" s="212"/>
      <c r="J5" s="213"/>
      <c r="K5" s="213"/>
      <c r="L5" s="73" t="s">
        <v>8</v>
      </c>
      <c r="M5" s="135" t="s">
        <v>85</v>
      </c>
      <c r="N5" s="93" t="s">
        <v>8</v>
      </c>
      <c r="O5" s="162" t="s">
        <v>85</v>
      </c>
      <c r="Q5" s="165"/>
      <c r="R5" s="165"/>
      <c r="S5" s="56"/>
      <c r="T5" s="56"/>
    </row>
    <row r="6" spans="1:20" x14ac:dyDescent="0.25">
      <c r="A6" s="118" t="s">
        <v>13</v>
      </c>
      <c r="B6" s="15" t="s">
        <v>35</v>
      </c>
      <c r="C6" s="148">
        <v>5.1999999999999998E-3</v>
      </c>
      <c r="D6" s="54">
        <v>1.3599999999999999E-2</v>
      </c>
      <c r="E6" s="149">
        <v>0.97</v>
      </c>
      <c r="F6" s="6">
        <v>1.04</v>
      </c>
      <c r="I6" s="220" t="s">
        <v>3</v>
      </c>
      <c r="J6" s="221"/>
      <c r="K6" s="35" t="s">
        <v>36</v>
      </c>
      <c r="L6" s="61">
        <v>4.1768599999999999E-5</v>
      </c>
      <c r="M6" s="102">
        <v>1.7424639999999998E-3</v>
      </c>
      <c r="N6" s="54">
        <v>1.290144E-3</v>
      </c>
      <c r="O6" s="81">
        <v>5.3666999999999999E-2</v>
      </c>
      <c r="Q6" s="165"/>
      <c r="R6" s="165"/>
      <c r="S6" s="56"/>
      <c r="T6" s="56"/>
    </row>
    <row r="7" spans="1:20" x14ac:dyDescent="0.25">
      <c r="A7" s="182" t="s">
        <v>15</v>
      </c>
      <c r="B7" s="15" t="s">
        <v>36</v>
      </c>
      <c r="C7" s="148">
        <v>2.0800000000000001E-5</v>
      </c>
      <c r="D7" s="54">
        <v>1.1299999999999999E-3</v>
      </c>
      <c r="E7" s="149">
        <v>49.78</v>
      </c>
      <c r="F7" s="6">
        <v>87.65</v>
      </c>
      <c r="I7" s="220" t="s">
        <v>4</v>
      </c>
      <c r="J7" s="221"/>
      <c r="K7" s="26" t="s">
        <v>37</v>
      </c>
      <c r="L7" s="56">
        <v>3.7235199999999997E-7</v>
      </c>
      <c r="M7" s="102">
        <v>2.516684E-4</v>
      </c>
      <c r="N7" s="54">
        <v>1.6340399999999998E-6</v>
      </c>
      <c r="O7" s="81">
        <v>1.10538E-3</v>
      </c>
      <c r="Q7" s="26"/>
      <c r="R7" s="26"/>
      <c r="S7" s="56"/>
      <c r="T7" s="56"/>
    </row>
    <row r="8" spans="1:20" x14ac:dyDescent="0.25">
      <c r="A8" s="182" t="s">
        <v>14</v>
      </c>
      <c r="B8" s="15" t="s">
        <v>36</v>
      </c>
      <c r="C8" s="148">
        <v>1.0499999999999999E-5</v>
      </c>
      <c r="D8" s="54">
        <v>1.1E-4</v>
      </c>
      <c r="E8" s="149">
        <v>25.03</v>
      </c>
      <c r="F8" s="6">
        <v>8.5299999999999994</v>
      </c>
      <c r="H8" s="156"/>
      <c r="I8" s="222" t="s">
        <v>5</v>
      </c>
      <c r="J8" s="223"/>
      <c r="K8" s="58" t="s">
        <v>47</v>
      </c>
      <c r="L8" s="163">
        <v>0.53289640000000005</v>
      </c>
      <c r="M8" s="103">
        <v>1.89949E-5</v>
      </c>
      <c r="N8" s="164">
        <v>1.3131059999999999</v>
      </c>
      <c r="O8" s="83">
        <v>4.6965300000000002E-5</v>
      </c>
    </row>
    <row r="9" spans="1:20" x14ac:dyDescent="0.25">
      <c r="A9" s="182" t="s">
        <v>16</v>
      </c>
      <c r="B9" s="15" t="s">
        <v>36</v>
      </c>
      <c r="C9" s="148">
        <v>9.8800000000000003E-6</v>
      </c>
      <c r="D9" s="54">
        <v>4.74E-5</v>
      </c>
      <c r="E9" s="149">
        <v>23.64</v>
      </c>
      <c r="F9" s="6">
        <v>3.68</v>
      </c>
      <c r="H9" s="157"/>
    </row>
    <row r="10" spans="1:20" x14ac:dyDescent="0.25">
      <c r="A10" s="182" t="s">
        <v>20</v>
      </c>
      <c r="B10" s="15" t="s">
        <v>36</v>
      </c>
      <c r="C10" s="148">
        <v>4.4200000000000001E-7</v>
      </c>
      <c r="D10" s="158">
        <v>1.9700000000000002E-6</v>
      </c>
      <c r="E10" s="149">
        <v>1.06</v>
      </c>
      <c r="F10" s="6">
        <v>0.15</v>
      </c>
    </row>
    <row r="11" spans="1:20" x14ac:dyDescent="0.25">
      <c r="A11" s="182" t="s">
        <v>17</v>
      </c>
      <c r="B11" s="15" t="s">
        <v>37</v>
      </c>
      <c r="C11" s="148">
        <v>1.7800000000000001E-7</v>
      </c>
      <c r="D11" s="54">
        <v>1.04E-6</v>
      </c>
      <c r="E11" s="149">
        <v>47.83</v>
      </c>
      <c r="F11" s="6">
        <v>63.88</v>
      </c>
      <c r="H11" s="54"/>
      <c r="I11" s="168" t="s">
        <v>6</v>
      </c>
      <c r="J11" s="169" t="s">
        <v>142</v>
      </c>
      <c r="K11" s="22" t="s">
        <v>143</v>
      </c>
    </row>
    <row r="12" spans="1:20" x14ac:dyDescent="0.25">
      <c r="A12" s="182" t="s">
        <v>19</v>
      </c>
      <c r="B12" s="15" t="s">
        <v>36</v>
      </c>
      <c r="C12" s="148">
        <v>4.7699999999999997E-8</v>
      </c>
      <c r="D12" s="54">
        <v>5.1699999999999998E-7</v>
      </c>
      <c r="E12" s="149">
        <v>0.11</v>
      </c>
      <c r="F12" s="6">
        <v>0.04</v>
      </c>
      <c r="I12" s="175" t="s">
        <v>3</v>
      </c>
      <c r="J12" s="177">
        <v>444.1</v>
      </c>
      <c r="K12" s="176">
        <v>696.35</v>
      </c>
    </row>
    <row r="13" spans="1:20" x14ac:dyDescent="0.25">
      <c r="A13" s="182" t="s">
        <v>41</v>
      </c>
      <c r="B13" s="15" t="s">
        <v>37</v>
      </c>
      <c r="C13" s="148">
        <v>1.98E-7</v>
      </c>
      <c r="D13" s="54">
        <v>4.0499999999999999E-7</v>
      </c>
      <c r="E13" s="149">
        <v>53.32</v>
      </c>
      <c r="F13" s="6">
        <v>24.87</v>
      </c>
      <c r="I13" s="175" t="s">
        <v>4</v>
      </c>
      <c r="J13" s="177">
        <v>98.1</v>
      </c>
      <c r="K13" s="176">
        <v>64.400999999999996</v>
      </c>
    </row>
    <row r="14" spans="1:20" x14ac:dyDescent="0.25">
      <c r="A14" s="182" t="s">
        <v>22</v>
      </c>
      <c r="B14" s="15" t="s">
        <v>36</v>
      </c>
      <c r="C14" s="148">
        <v>2.37E-8</v>
      </c>
      <c r="D14" s="54">
        <v>2.3999999999999998E-7</v>
      </c>
      <c r="E14" s="149">
        <v>0.06</v>
      </c>
      <c r="F14" s="6">
        <v>0.02</v>
      </c>
      <c r="I14" s="178" t="s">
        <v>5</v>
      </c>
      <c r="J14" s="179">
        <v>5.4969999999999999</v>
      </c>
      <c r="K14" s="180">
        <v>4.3708980000000004</v>
      </c>
    </row>
    <row r="15" spans="1:20" x14ac:dyDescent="0.25">
      <c r="A15" s="182" t="s">
        <v>23</v>
      </c>
      <c r="B15" s="15" t="s">
        <v>37</v>
      </c>
      <c r="C15" s="148">
        <v>1.8399999999999999E-8</v>
      </c>
      <c r="D15" s="54">
        <v>6.6800000000000003E-8</v>
      </c>
      <c r="E15" s="149">
        <v>4.93</v>
      </c>
      <c r="F15" s="6">
        <v>4.0999999999999996</v>
      </c>
    </row>
    <row r="16" spans="1:20" x14ac:dyDescent="0.25">
      <c r="A16" s="182" t="s">
        <v>21</v>
      </c>
      <c r="B16" s="15" t="s">
        <v>36</v>
      </c>
      <c r="C16" s="148">
        <v>4.9600000000000002E-9</v>
      </c>
      <c r="D16" s="54">
        <v>3.8099999999999997E-8</v>
      </c>
      <c r="E16" s="150">
        <v>0.01</v>
      </c>
      <c r="F16" s="6">
        <v>0</v>
      </c>
    </row>
    <row r="17" spans="1:17" x14ac:dyDescent="0.25">
      <c r="A17" s="182" t="s">
        <v>25</v>
      </c>
      <c r="B17" s="15" t="s">
        <v>37</v>
      </c>
      <c r="C17" s="148">
        <v>4.2800000000000001E-9</v>
      </c>
      <c r="D17" s="54">
        <v>8.8599999999999996E-9</v>
      </c>
      <c r="E17" s="149">
        <v>1.1499999999999999</v>
      </c>
      <c r="F17" s="6">
        <v>0.54</v>
      </c>
    </row>
    <row r="18" spans="1:17" x14ac:dyDescent="0.25">
      <c r="A18" s="182" t="s">
        <v>24</v>
      </c>
      <c r="B18" s="15" t="s">
        <v>37</v>
      </c>
      <c r="C18" s="148">
        <v>1.3600000000000001E-9</v>
      </c>
      <c r="D18" s="54">
        <v>4.4599999999999999E-9</v>
      </c>
      <c r="E18" s="149">
        <v>0.37</v>
      </c>
      <c r="F18" s="6">
        <v>0.27</v>
      </c>
    </row>
    <row r="19" spans="1:17" x14ac:dyDescent="0.25">
      <c r="A19" s="182" t="s">
        <v>40</v>
      </c>
      <c r="B19" s="15" t="s">
        <v>37</v>
      </c>
      <c r="C19" s="148">
        <v>1.2799999999999999E-9</v>
      </c>
      <c r="D19" s="54">
        <v>2.1499999999999998E-9</v>
      </c>
      <c r="E19" s="149">
        <v>0.34</v>
      </c>
      <c r="F19" s="6">
        <v>0.13</v>
      </c>
    </row>
    <row r="20" spans="1:17" x14ac:dyDescent="0.25">
      <c r="A20" s="182" t="s">
        <v>28</v>
      </c>
      <c r="B20" s="15" t="s">
        <v>36</v>
      </c>
      <c r="C20" s="148">
        <v>1.86E-10</v>
      </c>
      <c r="D20" s="54">
        <v>1.01E-9</v>
      </c>
      <c r="E20" s="149">
        <v>0</v>
      </c>
      <c r="F20" s="6">
        <v>0</v>
      </c>
    </row>
    <row r="21" spans="1:17" x14ac:dyDescent="0.25">
      <c r="A21" s="182" t="s">
        <v>38</v>
      </c>
      <c r="B21" s="15" t="s">
        <v>37</v>
      </c>
      <c r="C21" s="148">
        <v>2.0800000000000001E-10</v>
      </c>
      <c r="D21" s="54">
        <v>8.5700000000000004E-10</v>
      </c>
      <c r="E21" s="149">
        <v>0.06</v>
      </c>
      <c r="F21" s="6">
        <v>0.05</v>
      </c>
    </row>
    <row r="22" spans="1:17" x14ac:dyDescent="0.25">
      <c r="A22" s="182" t="s">
        <v>26</v>
      </c>
      <c r="B22" s="15" t="s">
        <v>37</v>
      </c>
      <c r="C22" s="148">
        <v>1.06E-10</v>
      </c>
      <c r="D22" s="54">
        <v>6.2500000000000001E-10</v>
      </c>
      <c r="E22" s="149">
        <v>0.03</v>
      </c>
      <c r="F22" s="6">
        <v>0.04</v>
      </c>
    </row>
    <row r="23" spans="1:17" x14ac:dyDescent="0.25">
      <c r="A23" s="182" t="s">
        <v>31</v>
      </c>
      <c r="B23" s="15" t="s">
        <v>37</v>
      </c>
      <c r="C23" s="151">
        <v>2.11E-11</v>
      </c>
      <c r="D23" s="153">
        <v>3.4000000000000001E-10</v>
      </c>
      <c r="E23" s="152">
        <v>0.01</v>
      </c>
      <c r="F23" s="6">
        <v>0.02</v>
      </c>
    </row>
    <row r="24" spans="1:17" x14ac:dyDescent="0.25">
      <c r="A24" s="182" t="s">
        <v>30</v>
      </c>
      <c r="B24" s="15" t="s">
        <v>37</v>
      </c>
      <c r="C24" s="151">
        <v>1.7799999999999999E-11</v>
      </c>
      <c r="D24" s="153">
        <v>8.5500000000000002E-11</v>
      </c>
      <c r="E24" s="152">
        <v>0</v>
      </c>
      <c r="F24" s="6">
        <v>0.01</v>
      </c>
    </row>
    <row r="25" spans="1:17" x14ac:dyDescent="0.25">
      <c r="A25" s="182" t="s">
        <v>39</v>
      </c>
      <c r="B25" s="15" t="s">
        <v>37</v>
      </c>
      <c r="C25" s="154">
        <v>3.5600000000000001E-10</v>
      </c>
      <c r="D25" s="32">
        <v>9.0500000000000004E-12</v>
      </c>
      <c r="E25" s="160">
        <v>0.1</v>
      </c>
      <c r="F25" s="6">
        <v>0</v>
      </c>
    </row>
    <row r="26" spans="1:17" x14ac:dyDescent="0.25">
      <c r="A26" s="183" t="s">
        <v>33</v>
      </c>
      <c r="B26" s="33" t="s">
        <v>37</v>
      </c>
      <c r="C26" s="155">
        <v>6.9399999999999999E-8</v>
      </c>
      <c r="D26" s="72">
        <v>5.4699999999999999E-13</v>
      </c>
      <c r="E26" s="161">
        <v>18.66</v>
      </c>
      <c r="F26" s="27">
        <v>0</v>
      </c>
    </row>
    <row r="27" spans="1:17" x14ac:dyDescent="0.25">
      <c r="C27" s="53"/>
    </row>
    <row r="28" spans="1:17" x14ac:dyDescent="0.25">
      <c r="C28" s="53"/>
    </row>
    <row r="29" spans="1:17" x14ac:dyDescent="0.25">
      <c r="C29" s="53"/>
    </row>
    <row r="30" spans="1:17" x14ac:dyDescent="0.25">
      <c r="C30" s="53"/>
    </row>
    <row r="31" spans="1:17" x14ac:dyDescent="0.25">
      <c r="A31" s="219" t="s">
        <v>46</v>
      </c>
      <c r="B31" s="219"/>
      <c r="C31" s="219"/>
      <c r="D31" s="219"/>
      <c r="E31" s="219"/>
      <c r="F31" s="219"/>
      <c r="G31" s="219"/>
      <c r="H31" s="219"/>
      <c r="I31" s="219"/>
      <c r="J31" s="219"/>
      <c r="K31" s="219"/>
      <c r="L31" s="219"/>
      <c r="M31" s="219"/>
      <c r="N31" s="219"/>
      <c r="O31" s="219"/>
      <c r="P31" s="219"/>
      <c r="Q31" s="3"/>
    </row>
    <row r="32" spans="1:17" x14ac:dyDescent="0.25">
      <c r="C32" s="53"/>
    </row>
    <row r="33" spans="1:11" x14ac:dyDescent="0.25">
      <c r="C33" s="53"/>
    </row>
    <row r="34" spans="1:11" x14ac:dyDescent="0.25">
      <c r="A34" s="186" t="s">
        <v>34</v>
      </c>
      <c r="B34" s="188" t="s">
        <v>145</v>
      </c>
      <c r="C34" s="201" t="s">
        <v>142</v>
      </c>
      <c r="D34" s="187" t="s">
        <v>143</v>
      </c>
      <c r="H34" s="74"/>
      <c r="I34" s="74"/>
      <c r="J34" s="74"/>
      <c r="K34" s="74"/>
    </row>
    <row r="35" spans="1:11" x14ac:dyDescent="0.25">
      <c r="A35" s="190" t="s">
        <v>49</v>
      </c>
      <c r="B35" s="34" t="s">
        <v>50</v>
      </c>
      <c r="C35" s="193">
        <v>22.422599999999996</v>
      </c>
      <c r="D35" s="196">
        <v>65.334900000000005</v>
      </c>
      <c r="H35" s="74"/>
      <c r="I35" s="74"/>
      <c r="J35" s="74"/>
      <c r="K35" s="74"/>
    </row>
    <row r="36" spans="1:11" x14ac:dyDescent="0.25">
      <c r="A36" s="190" t="s">
        <v>19</v>
      </c>
      <c r="B36" s="34" t="s">
        <v>51</v>
      </c>
      <c r="C36" s="195">
        <v>7.3421800000000002E-5</v>
      </c>
      <c r="D36" s="197">
        <v>6.1201739999999988E-4</v>
      </c>
      <c r="H36" s="26"/>
      <c r="I36" s="26"/>
      <c r="J36" s="26"/>
      <c r="K36" s="34"/>
    </row>
    <row r="37" spans="1:11" x14ac:dyDescent="0.25">
      <c r="A37" s="190" t="s">
        <v>28</v>
      </c>
      <c r="B37" s="34" t="s">
        <v>52</v>
      </c>
      <c r="C37" s="195">
        <v>5.3893300000000005E-2</v>
      </c>
      <c r="D37" s="197">
        <v>5.5963200000000005E-2</v>
      </c>
      <c r="H37" s="26"/>
      <c r="I37" s="26"/>
      <c r="J37" s="26"/>
      <c r="K37" s="34"/>
    </row>
    <row r="38" spans="1:11" x14ac:dyDescent="0.25">
      <c r="A38" s="190" t="s">
        <v>21</v>
      </c>
      <c r="B38" s="34" t="s">
        <v>53</v>
      </c>
      <c r="C38" s="195">
        <v>2.2664739999999999E-2</v>
      </c>
      <c r="D38" s="197">
        <v>5.4281099999999999E-2</v>
      </c>
      <c r="H38" s="26"/>
      <c r="I38" s="26"/>
      <c r="J38" s="26"/>
      <c r="K38" s="34"/>
    </row>
    <row r="39" spans="1:11" x14ac:dyDescent="0.25">
      <c r="A39" s="190" t="s">
        <v>25</v>
      </c>
      <c r="B39" s="34" t="s">
        <v>53</v>
      </c>
      <c r="C39" s="195">
        <v>2.5570619999999999E-2</v>
      </c>
      <c r="D39" s="197">
        <v>5.4975300000000005E-2</v>
      </c>
      <c r="H39" s="26"/>
      <c r="I39" s="26"/>
      <c r="J39" s="26"/>
      <c r="K39" s="34"/>
    </row>
    <row r="40" spans="1:11" x14ac:dyDescent="0.25">
      <c r="A40" s="190" t="s">
        <v>16</v>
      </c>
      <c r="B40" s="34" t="s">
        <v>54</v>
      </c>
      <c r="C40" s="195">
        <v>2.8407246000000001E-2</v>
      </c>
      <c r="D40" s="197">
        <v>0.1324854</v>
      </c>
      <c r="H40" s="26"/>
      <c r="I40" s="26"/>
      <c r="J40" s="26"/>
      <c r="K40" s="34"/>
    </row>
    <row r="41" spans="1:11" x14ac:dyDescent="0.25">
      <c r="A41" s="190" t="s">
        <v>23</v>
      </c>
      <c r="B41" s="34" t="s">
        <v>55</v>
      </c>
      <c r="C41" s="195">
        <v>2.9939819999999999E-2</v>
      </c>
      <c r="D41" s="196">
        <v>1.0217556000000001</v>
      </c>
      <c r="H41" s="26"/>
      <c r="I41" s="26"/>
      <c r="J41" s="26"/>
      <c r="K41" s="34"/>
    </row>
    <row r="42" spans="1:11" x14ac:dyDescent="0.25">
      <c r="A42" s="190" t="s">
        <v>24</v>
      </c>
      <c r="B42" s="34" t="s">
        <v>56</v>
      </c>
      <c r="C42" s="195">
        <v>6.6402399999999995E-3</v>
      </c>
      <c r="D42" s="197">
        <v>3.70062E-3</v>
      </c>
      <c r="H42" s="26"/>
      <c r="I42" s="26"/>
      <c r="J42" s="26"/>
      <c r="K42" s="34"/>
    </row>
    <row r="43" spans="1:11" x14ac:dyDescent="0.25">
      <c r="A43" s="190" t="s">
        <v>31</v>
      </c>
      <c r="B43" s="34" t="s">
        <v>57</v>
      </c>
      <c r="C43" s="195">
        <v>1.751204E-2</v>
      </c>
      <c r="D43" s="197">
        <v>0.18564510000000001</v>
      </c>
      <c r="H43" s="26"/>
      <c r="I43" s="26"/>
      <c r="J43" s="26"/>
      <c r="K43" s="34"/>
    </row>
    <row r="44" spans="1:11" x14ac:dyDescent="0.25">
      <c r="A44" s="190" t="s">
        <v>26</v>
      </c>
      <c r="B44" s="34" t="s">
        <v>58</v>
      </c>
      <c r="C44" s="193">
        <v>16.288659999999997</v>
      </c>
      <c r="D44" s="196">
        <v>19.891500000000001</v>
      </c>
      <c r="H44" s="26"/>
      <c r="I44" s="26"/>
      <c r="J44" s="26"/>
      <c r="K44" s="34"/>
    </row>
    <row r="45" spans="1:11" x14ac:dyDescent="0.25">
      <c r="A45" s="190" t="s">
        <v>38</v>
      </c>
      <c r="B45" s="34" t="s">
        <v>58</v>
      </c>
      <c r="C45" s="193">
        <v>0.11974600000000001</v>
      </c>
      <c r="D45" s="196">
        <v>1.2362099999999998</v>
      </c>
      <c r="H45" s="26"/>
      <c r="I45" s="26"/>
      <c r="J45" s="26"/>
      <c r="K45" s="34"/>
    </row>
    <row r="46" spans="1:11" x14ac:dyDescent="0.25">
      <c r="A46" s="190" t="s">
        <v>30</v>
      </c>
      <c r="B46" s="34" t="s">
        <v>58</v>
      </c>
      <c r="C46" s="193">
        <v>0.16706879999999999</v>
      </c>
      <c r="D46" s="196">
        <v>0.25418400000000002</v>
      </c>
      <c r="H46" s="26"/>
      <c r="I46" s="26"/>
      <c r="J46" s="26"/>
      <c r="K46" s="34"/>
    </row>
    <row r="47" spans="1:11" x14ac:dyDescent="0.25">
      <c r="A47" s="190" t="s">
        <v>20</v>
      </c>
      <c r="B47" s="34" t="s">
        <v>58</v>
      </c>
      <c r="C47" s="193">
        <v>0.14025416400000001</v>
      </c>
      <c r="D47" s="196">
        <v>6.2664900000000004E-3</v>
      </c>
      <c r="H47" s="26"/>
      <c r="I47" s="26"/>
      <c r="J47" s="26"/>
      <c r="K47" s="34"/>
    </row>
    <row r="48" spans="1:11" x14ac:dyDescent="0.25">
      <c r="A48" s="190" t="s">
        <v>15</v>
      </c>
      <c r="B48" s="34" t="s">
        <v>58</v>
      </c>
      <c r="C48" s="193">
        <v>10.92436</v>
      </c>
      <c r="D48" s="196">
        <v>86.534700000000001</v>
      </c>
      <c r="H48" s="26"/>
      <c r="I48" s="26"/>
      <c r="J48" s="26"/>
      <c r="K48" s="34"/>
    </row>
    <row r="49" spans="1:14" x14ac:dyDescent="0.25">
      <c r="A49" s="190" t="s">
        <v>17</v>
      </c>
      <c r="B49" s="34" t="s">
        <v>59</v>
      </c>
      <c r="C49" s="193">
        <v>33.210999999999999</v>
      </c>
      <c r="D49" s="196">
        <v>45.39</v>
      </c>
      <c r="H49" s="28"/>
      <c r="I49" s="28"/>
      <c r="J49" s="28"/>
      <c r="K49" s="34"/>
    </row>
    <row r="50" spans="1:14" x14ac:dyDescent="0.25">
      <c r="A50" s="190" t="s">
        <v>62</v>
      </c>
      <c r="B50" s="34" t="s">
        <v>63</v>
      </c>
      <c r="C50" s="193">
        <v>0.10000466</v>
      </c>
      <c r="D50" s="196">
        <v>0.42330180000000001</v>
      </c>
      <c r="H50" s="28"/>
      <c r="I50" s="28"/>
      <c r="J50" s="28"/>
      <c r="K50" s="34"/>
    </row>
    <row r="51" spans="1:14" x14ac:dyDescent="0.25">
      <c r="A51" s="190" t="s">
        <v>13</v>
      </c>
      <c r="B51" s="34" t="s">
        <v>60</v>
      </c>
      <c r="C51" s="193">
        <v>2.2448900000000001E-2</v>
      </c>
      <c r="D51" s="196">
        <v>1.5726299999999999E-2</v>
      </c>
      <c r="H51" s="26"/>
      <c r="I51" s="26"/>
      <c r="J51" s="26"/>
      <c r="K51" s="34"/>
    </row>
    <row r="52" spans="1:14" x14ac:dyDescent="0.25">
      <c r="A52" s="189" t="s">
        <v>12</v>
      </c>
      <c r="B52" s="198" t="s">
        <v>61</v>
      </c>
      <c r="C52" s="199">
        <v>1.5002980000000001</v>
      </c>
      <c r="D52" s="200">
        <v>3.8314500000000002</v>
      </c>
      <c r="H52" s="184"/>
      <c r="I52" s="184"/>
      <c r="J52" s="184"/>
      <c r="K52" s="34"/>
    </row>
    <row r="53" spans="1:14" x14ac:dyDescent="0.25">
      <c r="H53" s="26"/>
      <c r="I53" s="26"/>
      <c r="J53" s="26"/>
      <c r="K53" s="34"/>
    </row>
    <row r="54" spans="1:14" x14ac:dyDescent="0.25">
      <c r="H54" s="26"/>
      <c r="I54" s="26"/>
      <c r="J54" s="26"/>
      <c r="K54" s="34"/>
    </row>
    <row r="55" spans="1:14" x14ac:dyDescent="0.25">
      <c r="H55" s="26"/>
      <c r="I55" s="26"/>
      <c r="J55" s="26"/>
      <c r="K55" s="34"/>
    </row>
    <row r="56" spans="1:14" x14ac:dyDescent="0.25">
      <c r="A56" s="185"/>
      <c r="B56" s="185"/>
      <c r="C56" s="192"/>
      <c r="D56" s="185"/>
      <c r="F56" s="41"/>
      <c r="G56" s="41"/>
      <c r="H56" s="41"/>
      <c r="I56" s="41"/>
      <c r="J56" s="41"/>
      <c r="K56" s="41"/>
      <c r="L56" s="41"/>
    </row>
    <row r="57" spans="1:14" x14ac:dyDescent="0.25">
      <c r="A57" s="191"/>
      <c r="B57" s="34"/>
      <c r="C57" s="193"/>
      <c r="D57" s="194"/>
      <c r="F57" s="41"/>
      <c r="G57" s="41"/>
      <c r="H57" s="41"/>
      <c r="I57" s="41"/>
      <c r="J57" s="41"/>
      <c r="K57" s="41"/>
      <c r="L57" s="35"/>
      <c r="M57" s="53"/>
      <c r="N57" s="53"/>
    </row>
    <row r="58" spans="1:14" x14ac:dyDescent="0.25">
      <c r="A58" s="191"/>
      <c r="B58" s="34"/>
      <c r="C58" s="195"/>
      <c r="D58" s="105"/>
      <c r="F58" s="41"/>
      <c r="G58" s="41"/>
      <c r="H58" s="41"/>
      <c r="I58" s="41"/>
      <c r="J58" s="41"/>
      <c r="K58" s="41"/>
      <c r="L58" s="35"/>
      <c r="M58" s="53"/>
      <c r="N58" s="53"/>
    </row>
    <row r="59" spans="1:14" x14ac:dyDescent="0.25">
      <c r="A59" s="191"/>
      <c r="B59" s="34"/>
      <c r="C59" s="195"/>
      <c r="D59" s="194"/>
      <c r="F59" s="41"/>
      <c r="G59" s="41"/>
      <c r="H59" s="41"/>
      <c r="I59" s="41"/>
      <c r="J59" s="41"/>
      <c r="K59" s="41"/>
      <c r="L59" s="26"/>
      <c r="M59" s="53"/>
      <c r="N59" s="53"/>
    </row>
    <row r="60" spans="1:14" x14ac:dyDescent="0.25">
      <c r="A60" s="191"/>
      <c r="B60" s="34"/>
      <c r="C60" s="195"/>
      <c r="D60" s="105"/>
      <c r="F60" s="41"/>
      <c r="G60" s="41"/>
      <c r="H60" s="41"/>
      <c r="I60" s="41"/>
      <c r="J60" s="41"/>
      <c r="K60" s="41"/>
      <c r="L60" s="26"/>
      <c r="M60" s="53"/>
      <c r="N60" s="53"/>
    </row>
    <row r="61" spans="1:14" x14ac:dyDescent="0.25">
      <c r="A61" s="191"/>
      <c r="B61" s="34"/>
      <c r="C61" s="195"/>
      <c r="D61" s="105"/>
      <c r="F61" s="41"/>
      <c r="G61" s="41"/>
      <c r="H61" s="41"/>
      <c r="I61" s="41"/>
      <c r="J61" s="41"/>
      <c r="K61" s="41"/>
      <c r="L61" s="26"/>
      <c r="M61" s="53"/>
      <c r="N61" s="53"/>
    </row>
    <row r="62" spans="1:14" x14ac:dyDescent="0.25">
      <c r="A62" s="191"/>
      <c r="B62" s="34"/>
      <c r="C62" s="193"/>
      <c r="D62" s="194"/>
      <c r="F62" s="41"/>
      <c r="G62" s="41"/>
      <c r="H62" s="41"/>
      <c r="I62" s="41"/>
      <c r="J62" s="41"/>
      <c r="K62" s="41"/>
      <c r="L62" s="26"/>
      <c r="M62" s="53"/>
      <c r="N62" s="53"/>
    </row>
    <row r="63" spans="1:14" x14ac:dyDescent="0.25">
      <c r="A63" s="191"/>
      <c r="B63" s="34"/>
      <c r="C63" s="193"/>
      <c r="D63" s="194"/>
      <c r="F63" s="41"/>
      <c r="G63" s="41"/>
      <c r="H63" s="41"/>
      <c r="I63" s="41"/>
      <c r="J63" s="41"/>
      <c r="K63" s="41"/>
      <c r="L63" s="26"/>
      <c r="M63" s="53"/>
      <c r="N63" s="53"/>
    </row>
    <row r="64" spans="1:14" x14ac:dyDescent="0.25">
      <c r="A64" s="191"/>
      <c r="B64" s="34"/>
      <c r="C64" s="193"/>
      <c r="D64" s="194"/>
      <c r="F64" s="41"/>
      <c r="G64" s="41"/>
      <c r="H64" s="41"/>
      <c r="I64" s="41"/>
      <c r="J64" s="41"/>
      <c r="K64" s="41"/>
      <c r="L64" s="26"/>
      <c r="M64" s="53"/>
      <c r="N64" s="53"/>
    </row>
    <row r="65" spans="1:16" x14ac:dyDescent="0.25">
      <c r="A65" s="191"/>
      <c r="B65" s="34"/>
      <c r="C65" s="193"/>
      <c r="D65" s="194"/>
      <c r="F65" s="41"/>
      <c r="G65" s="41"/>
      <c r="H65" s="41"/>
      <c r="I65" s="41"/>
      <c r="J65" s="41"/>
      <c r="K65" s="41"/>
      <c r="L65" s="26"/>
      <c r="M65" s="53"/>
      <c r="N65" s="53"/>
    </row>
    <row r="66" spans="1:16" x14ac:dyDescent="0.25">
      <c r="A66" s="191"/>
      <c r="B66" s="34"/>
      <c r="C66" s="193"/>
      <c r="D66" s="194"/>
      <c r="F66" s="41"/>
      <c r="G66" s="41"/>
      <c r="H66" s="41"/>
      <c r="I66" s="41"/>
      <c r="J66" s="41"/>
      <c r="K66" s="41"/>
      <c r="L66" s="26"/>
      <c r="M66" s="53"/>
      <c r="N66" s="53"/>
    </row>
    <row r="67" spans="1:16" x14ac:dyDescent="0.25">
      <c r="A67" s="191"/>
      <c r="B67" s="34"/>
      <c r="C67" s="193"/>
      <c r="D67" s="194"/>
      <c r="H67" s="26"/>
      <c r="I67" s="26"/>
      <c r="J67" s="26"/>
      <c r="K67" s="34"/>
    </row>
    <row r="68" spans="1:16" x14ac:dyDescent="0.25">
      <c r="A68" s="191"/>
      <c r="B68" s="34"/>
      <c r="C68" s="193"/>
      <c r="D68" s="194"/>
      <c r="H68" s="26"/>
      <c r="I68" s="26"/>
      <c r="J68" s="26"/>
      <c r="K68" s="34"/>
    </row>
    <row r="69" spans="1:16" x14ac:dyDescent="0.25">
      <c r="A69" s="191"/>
      <c r="B69" s="34"/>
      <c r="C69" s="193"/>
      <c r="D69" s="194"/>
      <c r="H69" s="28"/>
      <c r="I69" s="28"/>
      <c r="J69" s="28"/>
      <c r="K69" s="34"/>
    </row>
    <row r="70" spans="1:16" x14ac:dyDescent="0.25">
      <c r="A70" s="191"/>
      <c r="B70" s="34"/>
      <c r="C70" s="193"/>
      <c r="D70" s="194"/>
      <c r="H70" s="26"/>
      <c r="I70" s="26"/>
      <c r="J70" s="26"/>
      <c r="K70" s="34"/>
    </row>
    <row r="71" spans="1:16" x14ac:dyDescent="0.25">
      <c r="H71" s="225" t="s">
        <v>43</v>
      </c>
      <c r="I71" s="225"/>
      <c r="J71" s="225"/>
      <c r="K71" s="225" t="s">
        <v>7</v>
      </c>
      <c r="M71" s="74"/>
      <c r="N71" s="74"/>
      <c r="O71" s="74"/>
      <c r="P71" s="74"/>
    </row>
    <row r="72" spans="1:16" x14ac:dyDescent="0.25">
      <c r="H72" s="225"/>
      <c r="I72" s="225"/>
      <c r="J72" s="225"/>
      <c r="K72" s="225"/>
      <c r="M72" s="74"/>
      <c r="N72" s="74"/>
      <c r="O72" s="74"/>
      <c r="P72" s="74"/>
    </row>
    <row r="73" spans="1:16" x14ac:dyDescent="0.25">
      <c r="H73" s="226" t="s">
        <v>19</v>
      </c>
      <c r="I73" s="226"/>
      <c r="J73" s="226"/>
      <c r="K73" s="42" t="s">
        <v>36</v>
      </c>
      <c r="M73" s="26"/>
      <c r="N73" s="26"/>
      <c r="O73" s="26"/>
      <c r="P73" s="34"/>
    </row>
    <row r="74" spans="1:16" x14ac:dyDescent="0.25">
      <c r="H74" s="228" t="s">
        <v>14</v>
      </c>
      <c r="I74" s="228"/>
      <c r="J74" s="228"/>
      <c r="K74" s="43" t="s">
        <v>36</v>
      </c>
      <c r="M74" s="26"/>
      <c r="N74" s="26"/>
      <c r="O74" s="26"/>
      <c r="P74" s="34"/>
    </row>
    <row r="75" spans="1:16" x14ac:dyDescent="0.25">
      <c r="H75" s="228" t="s">
        <v>18</v>
      </c>
      <c r="I75" s="228"/>
      <c r="J75" s="228"/>
      <c r="K75" s="43" t="s">
        <v>37</v>
      </c>
      <c r="M75" s="26"/>
      <c r="N75" s="26"/>
      <c r="O75" s="26"/>
      <c r="P75" s="34"/>
    </row>
    <row r="76" spans="1:16" x14ac:dyDescent="0.25">
      <c r="H76" s="228" t="s">
        <v>32</v>
      </c>
      <c r="I76" s="228"/>
      <c r="J76" s="228"/>
      <c r="K76" s="43" t="s">
        <v>37</v>
      </c>
      <c r="M76" s="26"/>
      <c r="N76" s="26"/>
      <c r="O76" s="26"/>
      <c r="P76" s="34"/>
    </row>
    <row r="77" spans="1:16" x14ac:dyDescent="0.25">
      <c r="H77" s="229" t="s">
        <v>16</v>
      </c>
      <c r="I77" s="229"/>
      <c r="J77" s="229"/>
      <c r="K77" s="44" t="s">
        <v>36</v>
      </c>
      <c r="M77" s="26"/>
      <c r="N77" s="26"/>
      <c r="O77" s="26"/>
      <c r="P77" s="34"/>
    </row>
    <row r="78" spans="1:16" x14ac:dyDescent="0.25">
      <c r="H78" s="233" t="s">
        <v>21</v>
      </c>
      <c r="I78" s="233"/>
      <c r="J78" s="233"/>
      <c r="K78" s="45" t="s">
        <v>36</v>
      </c>
      <c r="M78" s="26"/>
      <c r="N78" s="26"/>
      <c r="O78" s="26"/>
      <c r="P78" s="34"/>
    </row>
    <row r="79" spans="1:16" x14ac:dyDescent="0.25">
      <c r="H79" s="233" t="s">
        <v>25</v>
      </c>
      <c r="I79" s="233"/>
      <c r="J79" s="233"/>
      <c r="K79" s="45" t="s">
        <v>37</v>
      </c>
      <c r="M79" s="26"/>
      <c r="N79" s="26"/>
      <c r="O79" s="26"/>
      <c r="P79" s="34"/>
    </row>
    <row r="80" spans="1:16" x14ac:dyDescent="0.25">
      <c r="H80" s="230" t="s">
        <v>15</v>
      </c>
      <c r="I80" s="230"/>
      <c r="J80" s="230"/>
      <c r="K80" s="46" t="s">
        <v>36</v>
      </c>
      <c r="M80" s="26"/>
      <c r="N80" s="26"/>
      <c r="O80" s="26"/>
      <c r="P80" s="34"/>
    </row>
    <row r="81" spans="8:16" x14ac:dyDescent="0.25">
      <c r="H81" s="230" t="s">
        <v>20</v>
      </c>
      <c r="I81" s="230"/>
      <c r="J81" s="230"/>
      <c r="K81" s="46" t="s">
        <v>36</v>
      </c>
      <c r="M81" s="26"/>
      <c r="N81" s="26"/>
      <c r="O81" s="26"/>
      <c r="P81" s="34"/>
    </row>
    <row r="82" spans="8:16" x14ac:dyDescent="0.25">
      <c r="H82" s="231" t="s">
        <v>23</v>
      </c>
      <c r="I82" s="231"/>
      <c r="J82" s="231"/>
      <c r="K82" s="47" t="s">
        <v>37</v>
      </c>
      <c r="M82" s="26"/>
      <c r="N82" s="26"/>
      <c r="O82" s="26"/>
      <c r="P82" s="34"/>
    </row>
    <row r="83" spans="8:16" x14ac:dyDescent="0.25">
      <c r="H83" s="232" t="s">
        <v>24</v>
      </c>
      <c r="I83" s="232"/>
      <c r="J83" s="232"/>
      <c r="K83" s="48" t="s">
        <v>37</v>
      </c>
      <c r="M83" s="26"/>
      <c r="N83" s="26"/>
      <c r="O83" s="26"/>
      <c r="P83" s="34"/>
    </row>
    <row r="84" spans="8:16" x14ac:dyDescent="0.25">
      <c r="H84" s="232" t="s">
        <v>31</v>
      </c>
      <c r="I84" s="232"/>
      <c r="J84" s="232"/>
      <c r="K84" s="48" t="s">
        <v>37</v>
      </c>
      <c r="M84" s="26"/>
      <c r="N84" s="26"/>
      <c r="O84" s="26"/>
      <c r="P84" s="34"/>
    </row>
    <row r="85" spans="8:16" x14ac:dyDescent="0.25">
      <c r="H85" s="227" t="s">
        <v>26</v>
      </c>
      <c r="I85" s="227"/>
      <c r="J85" s="227"/>
      <c r="K85" s="49" t="s">
        <v>37</v>
      </c>
      <c r="M85" s="26"/>
      <c r="N85" s="26"/>
      <c r="O85" s="26"/>
      <c r="P85" s="34"/>
    </row>
    <row r="86" spans="8:16" x14ac:dyDescent="0.25">
      <c r="H86" s="224" t="s">
        <v>27</v>
      </c>
      <c r="I86" s="224"/>
      <c r="J86" s="224"/>
      <c r="K86" s="49" t="s">
        <v>37</v>
      </c>
      <c r="M86" s="28"/>
      <c r="N86" s="28"/>
      <c r="O86" s="28"/>
      <c r="P86" s="34"/>
    </row>
    <row r="87" spans="8:16" x14ac:dyDescent="0.25">
      <c r="H87" s="227" t="s">
        <v>30</v>
      </c>
      <c r="I87" s="227"/>
      <c r="J87" s="227"/>
      <c r="K87" s="49" t="s">
        <v>37</v>
      </c>
      <c r="M87" s="26"/>
      <c r="N87" s="26"/>
      <c r="O87" s="26"/>
      <c r="P87" s="34"/>
    </row>
    <row r="88" spans="8:16" x14ac:dyDescent="0.25">
      <c r="H88" s="237" t="s">
        <v>28</v>
      </c>
      <c r="I88" s="238"/>
      <c r="J88" s="239"/>
      <c r="K88" s="50" t="s">
        <v>36</v>
      </c>
      <c r="M88" s="184"/>
      <c r="N88" s="184"/>
      <c r="O88" s="184"/>
      <c r="P88" s="34"/>
    </row>
    <row r="89" spans="8:16" x14ac:dyDescent="0.25">
      <c r="H89" s="240" t="s">
        <v>12</v>
      </c>
      <c r="I89" s="241"/>
      <c r="J89" s="242"/>
      <c r="K89" s="51" t="s">
        <v>35</v>
      </c>
      <c r="M89" s="26"/>
      <c r="N89" s="26"/>
      <c r="O89" s="26"/>
      <c r="P89" s="34"/>
    </row>
    <row r="90" spans="8:16" x14ac:dyDescent="0.25">
      <c r="H90" s="240" t="s">
        <v>13</v>
      </c>
      <c r="I90" s="241"/>
      <c r="J90" s="242"/>
      <c r="K90" s="51" t="s">
        <v>35</v>
      </c>
      <c r="M90" s="26"/>
      <c r="N90" s="26"/>
      <c r="O90" s="26"/>
      <c r="P90" s="34"/>
    </row>
    <row r="91" spans="8:16" x14ac:dyDescent="0.25">
      <c r="H91" s="234" t="s">
        <v>17</v>
      </c>
      <c r="I91" s="235"/>
      <c r="J91" s="236"/>
      <c r="K91" s="52" t="s">
        <v>37</v>
      </c>
      <c r="M91" s="26"/>
      <c r="N91" s="26"/>
      <c r="O91" s="26"/>
      <c r="P91" s="34"/>
    </row>
    <row r="92" spans="8:16" x14ac:dyDescent="0.25">
      <c r="H92" s="234" t="s">
        <v>22</v>
      </c>
      <c r="I92" s="235"/>
      <c r="J92" s="236"/>
      <c r="K92" s="52" t="s">
        <v>36</v>
      </c>
      <c r="M92" s="26"/>
      <c r="N92" s="26"/>
      <c r="O92" s="26"/>
      <c r="P92" s="34"/>
    </row>
    <row r="93" spans="8:16" x14ac:dyDescent="0.25">
      <c r="H93" s="234" t="s">
        <v>29</v>
      </c>
      <c r="I93" s="235"/>
      <c r="J93" s="236"/>
      <c r="K93" s="52" t="s">
        <v>37</v>
      </c>
      <c r="M93" s="26"/>
      <c r="N93" s="26"/>
      <c r="O93" s="26"/>
      <c r="P93" s="34"/>
    </row>
    <row r="94" spans="8:16" x14ac:dyDescent="0.25">
      <c r="H94" s="234" t="s">
        <v>33</v>
      </c>
      <c r="I94" s="235"/>
      <c r="J94" s="236"/>
      <c r="K94" s="52" t="s">
        <v>37</v>
      </c>
      <c r="M94" s="26"/>
      <c r="N94" s="26"/>
      <c r="O94" s="26"/>
      <c r="P94" s="34"/>
    </row>
  </sheetData>
  <mergeCells count="35">
    <mergeCell ref="H93:J93"/>
    <mergeCell ref="H94:J94"/>
    <mergeCell ref="H88:J88"/>
    <mergeCell ref="H89:J89"/>
    <mergeCell ref="H90:J90"/>
    <mergeCell ref="H91:J91"/>
    <mergeCell ref="H92:J92"/>
    <mergeCell ref="H87:J87"/>
    <mergeCell ref="H74:J74"/>
    <mergeCell ref="H75:J75"/>
    <mergeCell ref="H76:J76"/>
    <mergeCell ref="H77:J77"/>
    <mergeCell ref="H81:J81"/>
    <mergeCell ref="H82:J82"/>
    <mergeCell ref="H83:J83"/>
    <mergeCell ref="H84:J84"/>
    <mergeCell ref="H85:J85"/>
    <mergeCell ref="H78:J78"/>
    <mergeCell ref="H79:J79"/>
    <mergeCell ref="H80:J80"/>
    <mergeCell ref="A31:P31"/>
    <mergeCell ref="I7:J7"/>
    <mergeCell ref="I8:J8"/>
    <mergeCell ref="I6:J6"/>
    <mergeCell ref="H86:J86"/>
    <mergeCell ref="H71:J72"/>
    <mergeCell ref="K71:K72"/>
    <mergeCell ref="H73:J73"/>
    <mergeCell ref="A2:O2"/>
    <mergeCell ref="I4:J5"/>
    <mergeCell ref="K4:K5"/>
    <mergeCell ref="L4:M4"/>
    <mergeCell ref="N4:O4"/>
    <mergeCell ref="C3:D3"/>
    <mergeCell ref="E3:F3"/>
  </mergeCells>
  <pageMargins left="0.511811024" right="0.511811024" top="0.78740157499999996" bottom="0.78740157499999996" header="0.31496062000000002" footer="0.31496062000000002"/>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2:AG99"/>
  <sheetViews>
    <sheetView topLeftCell="A67" zoomScale="90" zoomScaleNormal="90" workbookViewId="0">
      <selection activeCell="H75" sqref="H75"/>
    </sheetView>
  </sheetViews>
  <sheetFormatPr baseColWidth="10" defaultColWidth="9.140625" defaultRowHeight="15" x14ac:dyDescent="0.25"/>
  <cols>
    <col min="2" max="2" width="13.5703125" bestFit="1" customWidth="1"/>
    <col min="7" max="7" width="9.85546875" bestFit="1" customWidth="1"/>
    <col min="10" max="10" width="13.5703125" bestFit="1" customWidth="1"/>
    <col min="11" max="11" width="10.5703125" customWidth="1"/>
    <col min="12" max="12" width="9.85546875" bestFit="1" customWidth="1"/>
    <col min="14" max="14" width="13.7109375" bestFit="1" customWidth="1"/>
    <col min="23" max="23" width="12" bestFit="1" customWidth="1"/>
    <col min="24" max="24" width="9.42578125" customWidth="1"/>
  </cols>
  <sheetData>
    <row r="2" spans="1:19" x14ac:dyDescent="0.25">
      <c r="A2" s="252" t="s">
        <v>82</v>
      </c>
      <c r="B2" s="252"/>
      <c r="C2" s="252"/>
      <c r="D2" s="252"/>
      <c r="E2" s="252"/>
      <c r="F2" s="252"/>
      <c r="G2" s="252"/>
      <c r="H2" s="252"/>
      <c r="I2" s="252"/>
      <c r="J2" s="252"/>
    </row>
    <row r="4" spans="1:19" ht="15" customHeight="1" x14ac:dyDescent="0.25">
      <c r="A4" s="253" t="s">
        <v>74</v>
      </c>
      <c r="B4" s="254"/>
      <c r="C4" s="254"/>
      <c r="D4" s="254"/>
      <c r="E4" s="254"/>
      <c r="F4" s="254"/>
      <c r="G4" s="254"/>
      <c r="H4" s="254"/>
      <c r="I4" s="254"/>
      <c r="J4" s="254"/>
      <c r="K4" s="254"/>
      <c r="L4" s="254"/>
      <c r="M4" s="254"/>
      <c r="N4" s="254"/>
      <c r="O4" s="254"/>
      <c r="P4" s="254"/>
      <c r="Q4" s="254"/>
      <c r="R4" s="254"/>
      <c r="S4" s="255"/>
    </row>
    <row r="5" spans="1:19" x14ac:dyDescent="0.25">
      <c r="A5" s="256"/>
      <c r="B5" s="257"/>
      <c r="C5" s="257"/>
      <c r="D5" s="257"/>
      <c r="E5" s="257"/>
      <c r="F5" s="257"/>
      <c r="G5" s="257"/>
      <c r="H5" s="257"/>
      <c r="I5" s="257"/>
      <c r="J5" s="257"/>
      <c r="K5" s="257"/>
      <c r="L5" s="257"/>
      <c r="M5" s="257"/>
      <c r="N5" s="257"/>
      <c r="O5" s="257"/>
      <c r="P5" s="257"/>
      <c r="Q5" s="257"/>
      <c r="R5" s="257"/>
      <c r="S5" s="258"/>
    </row>
    <row r="6" spans="1:19" x14ac:dyDescent="0.25">
      <c r="A6" s="256"/>
      <c r="B6" s="257"/>
      <c r="C6" s="257"/>
      <c r="D6" s="257"/>
      <c r="E6" s="257"/>
      <c r="F6" s="257"/>
      <c r="G6" s="257"/>
      <c r="H6" s="257"/>
      <c r="I6" s="257"/>
      <c r="J6" s="257"/>
      <c r="K6" s="257"/>
      <c r="L6" s="257"/>
      <c r="M6" s="257"/>
      <c r="N6" s="257"/>
      <c r="O6" s="257"/>
      <c r="P6" s="257"/>
      <c r="Q6" s="257"/>
      <c r="R6" s="257"/>
      <c r="S6" s="258"/>
    </row>
    <row r="7" spans="1:19" x14ac:dyDescent="0.25">
      <c r="A7" s="256"/>
      <c r="B7" s="257"/>
      <c r="C7" s="257"/>
      <c r="D7" s="257"/>
      <c r="E7" s="257"/>
      <c r="F7" s="257"/>
      <c r="G7" s="257"/>
      <c r="H7" s="257"/>
      <c r="I7" s="257"/>
      <c r="J7" s="257"/>
      <c r="K7" s="257"/>
      <c r="L7" s="257"/>
      <c r="M7" s="257"/>
      <c r="N7" s="257"/>
      <c r="O7" s="257"/>
      <c r="P7" s="257"/>
      <c r="Q7" s="257"/>
      <c r="R7" s="257"/>
      <c r="S7" s="258"/>
    </row>
    <row r="8" spans="1:19" x14ac:dyDescent="0.25">
      <c r="A8" s="256"/>
      <c r="B8" s="257"/>
      <c r="C8" s="257"/>
      <c r="D8" s="257"/>
      <c r="E8" s="257"/>
      <c r="F8" s="257"/>
      <c r="G8" s="257"/>
      <c r="H8" s="257"/>
      <c r="I8" s="257"/>
      <c r="J8" s="257"/>
      <c r="K8" s="257"/>
      <c r="L8" s="257"/>
      <c r="M8" s="257"/>
      <c r="N8" s="257"/>
      <c r="O8" s="257"/>
      <c r="P8" s="257"/>
      <c r="Q8" s="257"/>
      <c r="R8" s="257"/>
      <c r="S8" s="258"/>
    </row>
    <row r="9" spans="1:19" x14ac:dyDescent="0.25">
      <c r="A9" s="256"/>
      <c r="B9" s="257"/>
      <c r="C9" s="257"/>
      <c r="D9" s="257"/>
      <c r="E9" s="257"/>
      <c r="F9" s="257"/>
      <c r="G9" s="257"/>
      <c r="H9" s="257"/>
      <c r="I9" s="257"/>
      <c r="J9" s="257"/>
      <c r="K9" s="257"/>
      <c r="L9" s="257"/>
      <c r="M9" s="257"/>
      <c r="N9" s="257"/>
      <c r="O9" s="257"/>
      <c r="P9" s="257"/>
      <c r="Q9" s="257"/>
      <c r="R9" s="257"/>
      <c r="S9" s="258"/>
    </row>
    <row r="10" spans="1:19" x14ac:dyDescent="0.25">
      <c r="A10" s="256"/>
      <c r="B10" s="257"/>
      <c r="C10" s="257"/>
      <c r="D10" s="257"/>
      <c r="E10" s="257"/>
      <c r="F10" s="257"/>
      <c r="G10" s="257"/>
      <c r="H10" s="257"/>
      <c r="I10" s="257"/>
      <c r="J10" s="257"/>
      <c r="K10" s="257"/>
      <c r="L10" s="257"/>
      <c r="M10" s="257"/>
      <c r="N10" s="257"/>
      <c r="O10" s="257"/>
      <c r="P10" s="257"/>
      <c r="Q10" s="257"/>
      <c r="R10" s="257"/>
      <c r="S10" s="258"/>
    </row>
    <row r="11" spans="1:19" x14ac:dyDescent="0.25">
      <c r="A11" s="256"/>
      <c r="B11" s="257"/>
      <c r="C11" s="257"/>
      <c r="D11" s="257"/>
      <c r="E11" s="257"/>
      <c r="F11" s="257"/>
      <c r="G11" s="257"/>
      <c r="H11" s="257"/>
      <c r="I11" s="257"/>
      <c r="J11" s="257"/>
      <c r="K11" s="257"/>
      <c r="L11" s="257"/>
      <c r="M11" s="257"/>
      <c r="N11" s="257"/>
      <c r="O11" s="257"/>
      <c r="P11" s="257"/>
      <c r="Q11" s="257"/>
      <c r="R11" s="257"/>
      <c r="S11" s="258"/>
    </row>
    <row r="12" spans="1:19" x14ac:dyDescent="0.25">
      <c r="A12" s="256"/>
      <c r="B12" s="257"/>
      <c r="C12" s="257"/>
      <c r="D12" s="257"/>
      <c r="E12" s="257"/>
      <c r="F12" s="257"/>
      <c r="G12" s="257"/>
      <c r="H12" s="257"/>
      <c r="I12" s="257"/>
      <c r="J12" s="257"/>
      <c r="K12" s="257"/>
      <c r="L12" s="257"/>
      <c r="M12" s="257"/>
      <c r="N12" s="257"/>
      <c r="O12" s="257"/>
      <c r="P12" s="257"/>
      <c r="Q12" s="257"/>
      <c r="R12" s="257"/>
      <c r="S12" s="258"/>
    </row>
    <row r="13" spans="1:19" x14ac:dyDescent="0.25">
      <c r="A13" s="256"/>
      <c r="B13" s="257"/>
      <c r="C13" s="257"/>
      <c r="D13" s="257"/>
      <c r="E13" s="257"/>
      <c r="F13" s="257"/>
      <c r="G13" s="257"/>
      <c r="H13" s="257"/>
      <c r="I13" s="257"/>
      <c r="J13" s="257"/>
      <c r="K13" s="257"/>
      <c r="L13" s="257"/>
      <c r="M13" s="257"/>
      <c r="N13" s="257"/>
      <c r="O13" s="257"/>
      <c r="P13" s="257"/>
      <c r="Q13" s="257"/>
      <c r="R13" s="257"/>
      <c r="S13" s="258"/>
    </row>
    <row r="14" spans="1:19" x14ac:dyDescent="0.25">
      <c r="A14" s="256"/>
      <c r="B14" s="257"/>
      <c r="C14" s="257"/>
      <c r="D14" s="257"/>
      <c r="E14" s="257"/>
      <c r="F14" s="257"/>
      <c r="G14" s="257"/>
      <c r="H14" s="257"/>
      <c r="I14" s="257"/>
      <c r="J14" s="257"/>
      <c r="K14" s="257"/>
      <c r="L14" s="257"/>
      <c r="M14" s="257"/>
      <c r="N14" s="257"/>
      <c r="O14" s="257"/>
      <c r="P14" s="257"/>
      <c r="Q14" s="257"/>
      <c r="R14" s="257"/>
      <c r="S14" s="258"/>
    </row>
    <row r="15" spans="1:19" x14ac:dyDescent="0.25">
      <c r="A15" s="256"/>
      <c r="B15" s="257"/>
      <c r="C15" s="257"/>
      <c r="D15" s="257"/>
      <c r="E15" s="257"/>
      <c r="F15" s="257"/>
      <c r="G15" s="257"/>
      <c r="H15" s="257"/>
      <c r="I15" s="257"/>
      <c r="J15" s="257"/>
      <c r="K15" s="257"/>
      <c r="L15" s="257"/>
      <c r="M15" s="257"/>
      <c r="N15" s="257"/>
      <c r="O15" s="257"/>
      <c r="P15" s="257"/>
      <c r="Q15" s="257"/>
      <c r="R15" s="257"/>
      <c r="S15" s="258"/>
    </row>
    <row r="16" spans="1:19" x14ac:dyDescent="0.25">
      <c r="A16" s="256"/>
      <c r="B16" s="257"/>
      <c r="C16" s="257"/>
      <c r="D16" s="257"/>
      <c r="E16" s="257"/>
      <c r="F16" s="257"/>
      <c r="G16" s="257"/>
      <c r="H16" s="257"/>
      <c r="I16" s="257"/>
      <c r="J16" s="257"/>
      <c r="K16" s="257"/>
      <c r="L16" s="257"/>
      <c r="M16" s="257"/>
      <c r="N16" s="257"/>
      <c r="O16" s="257"/>
      <c r="P16" s="257"/>
      <c r="Q16" s="257"/>
      <c r="R16" s="257"/>
      <c r="S16" s="258"/>
    </row>
    <row r="17" spans="1:33" x14ac:dyDescent="0.25">
      <c r="A17" s="256"/>
      <c r="B17" s="257"/>
      <c r="C17" s="257"/>
      <c r="D17" s="257"/>
      <c r="E17" s="257"/>
      <c r="F17" s="257"/>
      <c r="G17" s="257"/>
      <c r="H17" s="257"/>
      <c r="I17" s="257"/>
      <c r="J17" s="257"/>
      <c r="K17" s="257"/>
      <c r="L17" s="257"/>
      <c r="M17" s="257"/>
      <c r="N17" s="257"/>
      <c r="O17" s="257"/>
      <c r="P17" s="257"/>
      <c r="Q17" s="257"/>
      <c r="R17" s="257"/>
      <c r="S17" s="258"/>
    </row>
    <row r="18" spans="1:33" x14ac:dyDescent="0.25">
      <c r="A18" s="256"/>
      <c r="B18" s="257"/>
      <c r="C18" s="257"/>
      <c r="D18" s="257"/>
      <c r="E18" s="257"/>
      <c r="F18" s="257"/>
      <c r="G18" s="257"/>
      <c r="H18" s="257"/>
      <c r="I18" s="257"/>
      <c r="J18" s="257"/>
      <c r="K18" s="257"/>
      <c r="L18" s="257"/>
      <c r="M18" s="257"/>
      <c r="N18" s="257"/>
      <c r="O18" s="257"/>
      <c r="P18" s="257"/>
      <c r="Q18" s="257"/>
      <c r="R18" s="257"/>
      <c r="S18" s="258"/>
    </row>
    <row r="19" spans="1:33" x14ac:dyDescent="0.25">
      <c r="A19" s="259"/>
      <c r="B19" s="260"/>
      <c r="C19" s="260"/>
      <c r="D19" s="260"/>
      <c r="E19" s="260"/>
      <c r="F19" s="260"/>
      <c r="G19" s="260"/>
      <c r="H19" s="260"/>
      <c r="I19" s="260"/>
      <c r="J19" s="260"/>
      <c r="K19" s="260"/>
      <c r="L19" s="260"/>
      <c r="M19" s="260"/>
      <c r="N19" s="260"/>
      <c r="O19" s="260"/>
      <c r="P19" s="260"/>
      <c r="Q19" s="260"/>
      <c r="R19" s="260"/>
      <c r="S19" s="261"/>
    </row>
    <row r="20" spans="1:33" x14ac:dyDescent="0.25">
      <c r="A20" s="89"/>
      <c r="B20" s="89"/>
      <c r="C20" s="89"/>
      <c r="D20" s="89"/>
      <c r="E20" s="89"/>
      <c r="F20" s="89"/>
      <c r="G20" s="89"/>
      <c r="H20" s="89"/>
      <c r="I20" s="89"/>
      <c r="J20" s="89"/>
      <c r="K20" s="89"/>
      <c r="L20" s="89"/>
      <c r="M20" s="89"/>
      <c r="N20" s="89"/>
      <c r="O20" s="89"/>
      <c r="P20" s="89"/>
      <c r="Q20" s="89"/>
      <c r="R20" s="89"/>
      <c r="S20" s="89"/>
    </row>
    <row r="21" spans="1:33" x14ac:dyDescent="0.25">
      <c r="A21" s="252" t="s">
        <v>73</v>
      </c>
      <c r="B21" s="252"/>
      <c r="C21" s="89"/>
      <c r="D21" s="89"/>
      <c r="E21" s="89"/>
      <c r="F21" s="89"/>
      <c r="G21" s="89"/>
      <c r="H21" s="89"/>
      <c r="I21" s="89"/>
      <c r="J21" s="89"/>
      <c r="K21" s="89"/>
      <c r="L21" s="89"/>
      <c r="M21" s="89"/>
      <c r="N21" s="89"/>
      <c r="O21" s="89"/>
      <c r="P21" s="89"/>
      <c r="Q21" s="89"/>
      <c r="R21" s="89"/>
      <c r="S21" s="89"/>
    </row>
    <row r="22" spans="1:33" x14ac:dyDescent="0.25">
      <c r="A22" s="1"/>
      <c r="B22" s="1"/>
      <c r="C22" s="1"/>
      <c r="D22" s="1"/>
      <c r="E22" s="1"/>
      <c r="F22" s="1"/>
      <c r="G22" s="1"/>
      <c r="H22" s="1"/>
      <c r="I22" s="1"/>
      <c r="J22" s="1"/>
      <c r="K22" s="1"/>
      <c r="L22" s="1"/>
      <c r="M22" s="1"/>
      <c r="N22" s="1"/>
      <c r="O22" s="1"/>
      <c r="P22" s="1"/>
      <c r="Q22" s="1"/>
      <c r="R22" s="1"/>
    </row>
    <row r="23" spans="1:33" x14ac:dyDescent="0.25">
      <c r="A23" s="1"/>
      <c r="B23" s="1"/>
      <c r="C23" s="1"/>
      <c r="D23" s="1"/>
      <c r="E23" s="1"/>
      <c r="F23" s="1"/>
      <c r="G23" s="1"/>
      <c r="H23" s="1"/>
      <c r="I23" s="1"/>
      <c r="J23" s="1"/>
      <c r="K23" s="1"/>
      <c r="L23" s="1"/>
      <c r="M23" s="1"/>
      <c r="N23" s="1"/>
      <c r="O23" s="1"/>
      <c r="P23" s="1"/>
      <c r="Q23" s="1"/>
      <c r="R23" s="1"/>
    </row>
    <row r="24" spans="1:33" x14ac:dyDescent="0.25">
      <c r="A24" s="262" t="s">
        <v>45</v>
      </c>
      <c r="B24" s="262"/>
      <c r="C24" s="262"/>
      <c r="D24" s="262"/>
      <c r="E24" s="262"/>
      <c r="F24" s="262"/>
      <c r="G24" s="262"/>
      <c r="H24" s="262"/>
      <c r="I24" s="262"/>
      <c r="J24" s="262"/>
      <c r="K24" s="262"/>
      <c r="L24" s="262"/>
      <c r="M24" s="262"/>
      <c r="N24" s="262"/>
      <c r="O24" s="262"/>
      <c r="P24" s="1"/>
      <c r="Q24" s="1"/>
      <c r="R24" s="1"/>
      <c r="S24" s="219" t="s">
        <v>46</v>
      </c>
      <c r="T24" s="219"/>
      <c r="U24" s="219"/>
      <c r="V24" s="219"/>
      <c r="W24" s="219"/>
      <c r="X24" s="219"/>
      <c r="Y24" s="219"/>
      <c r="Z24" s="219"/>
      <c r="AA24" s="219"/>
      <c r="AB24" s="219"/>
      <c r="AC24" s="219"/>
      <c r="AD24" s="219"/>
      <c r="AE24" s="219"/>
      <c r="AF24" s="219"/>
      <c r="AG24" s="219"/>
    </row>
    <row r="39" spans="24:26" x14ac:dyDescent="0.25">
      <c r="X39" s="2"/>
      <c r="Y39" s="2"/>
      <c r="Z39" s="2"/>
    </row>
    <row r="68" spans="1:32" x14ac:dyDescent="0.25">
      <c r="A68" s="3"/>
      <c r="B68" s="217" t="s">
        <v>34</v>
      </c>
      <c r="C68" s="245"/>
      <c r="D68" s="245"/>
      <c r="E68" s="245"/>
      <c r="F68" s="245"/>
      <c r="G68" s="21" t="s">
        <v>7</v>
      </c>
      <c r="H68" s="22" t="s">
        <v>8</v>
      </c>
      <c r="I68" s="3"/>
      <c r="J68" s="263" t="s">
        <v>6</v>
      </c>
      <c r="K68" s="264"/>
      <c r="L68" s="71" t="s">
        <v>7</v>
      </c>
      <c r="M68" s="71" t="s">
        <v>8</v>
      </c>
      <c r="N68" s="64" t="s">
        <v>48</v>
      </c>
      <c r="R68" s="217" t="s">
        <v>34</v>
      </c>
      <c r="S68" s="245"/>
      <c r="T68" s="245"/>
      <c r="U68" s="245"/>
      <c r="V68" s="245"/>
      <c r="W68" s="69" t="s">
        <v>7</v>
      </c>
      <c r="X68" s="22" t="s">
        <v>8</v>
      </c>
      <c r="AA68" s="217" t="s">
        <v>34</v>
      </c>
      <c r="AB68" s="245"/>
      <c r="AC68" s="245"/>
      <c r="AD68" s="245"/>
      <c r="AE68" s="245"/>
      <c r="AF68" s="22" t="s">
        <v>8</v>
      </c>
    </row>
    <row r="69" spans="1:32" x14ac:dyDescent="0.25">
      <c r="B69" s="220" t="s">
        <v>12</v>
      </c>
      <c r="C69" s="221"/>
      <c r="D69" s="221"/>
      <c r="E69" s="221"/>
      <c r="F69" s="221"/>
      <c r="G69" s="15" t="s">
        <v>35</v>
      </c>
      <c r="H69" s="17">
        <v>4.3700000000000003E-2</v>
      </c>
      <c r="J69" s="220" t="s">
        <v>3</v>
      </c>
      <c r="K69" s="221"/>
      <c r="L69" s="35" t="s">
        <v>36</v>
      </c>
      <c r="M69" s="61">
        <v>1.0900000000000001E-5</v>
      </c>
      <c r="N69" s="65">
        <v>4.5600000000000003E-4</v>
      </c>
      <c r="R69" s="246" t="s">
        <v>49</v>
      </c>
      <c r="S69" s="247"/>
      <c r="T69" s="247"/>
      <c r="U69" s="247"/>
      <c r="V69" s="247"/>
      <c r="W69" s="15" t="s">
        <v>50</v>
      </c>
      <c r="X69" s="6">
        <v>10.1</v>
      </c>
      <c r="AA69" s="246" t="s">
        <v>49</v>
      </c>
      <c r="AB69" s="247"/>
      <c r="AC69" s="247"/>
      <c r="AD69" s="247"/>
      <c r="AE69" s="247"/>
      <c r="AF69" s="17">
        <v>1.2699999999999999E-2</v>
      </c>
    </row>
    <row r="70" spans="1:32" x14ac:dyDescent="0.25">
      <c r="B70" s="220" t="s">
        <v>13</v>
      </c>
      <c r="C70" s="221"/>
      <c r="D70" s="221"/>
      <c r="E70" s="221"/>
      <c r="F70" s="221"/>
      <c r="G70" s="15" t="s">
        <v>35</v>
      </c>
      <c r="H70" s="17">
        <v>9.1299999999999997E-4</v>
      </c>
      <c r="J70" s="220" t="s">
        <v>4</v>
      </c>
      <c r="K70" s="221"/>
      <c r="L70" s="26" t="s">
        <v>37</v>
      </c>
      <c r="M70" s="56">
        <v>1.4000000000000001E-7</v>
      </c>
      <c r="N70" s="65">
        <v>9.4599999999999996E-5</v>
      </c>
      <c r="R70" s="220" t="s">
        <v>19</v>
      </c>
      <c r="S70" s="221"/>
      <c r="T70" s="221"/>
      <c r="U70" s="221"/>
      <c r="V70" s="221"/>
      <c r="W70" s="15" t="s">
        <v>51</v>
      </c>
      <c r="X70" s="17">
        <v>6.7000000000000002E-6</v>
      </c>
      <c r="AA70" s="220" t="s">
        <v>19</v>
      </c>
      <c r="AB70" s="221"/>
      <c r="AC70" s="221"/>
      <c r="AD70" s="221"/>
      <c r="AE70" s="221"/>
      <c r="AF70" s="17">
        <v>1.12E-4</v>
      </c>
    </row>
    <row r="71" spans="1:32" x14ac:dyDescent="0.25">
      <c r="B71" s="220" t="s">
        <v>14</v>
      </c>
      <c r="C71" s="221"/>
      <c r="D71" s="221"/>
      <c r="E71" s="221"/>
      <c r="F71" s="221"/>
      <c r="G71" s="15" t="s">
        <v>36</v>
      </c>
      <c r="H71" s="17">
        <v>9.4099999999999997E-6</v>
      </c>
      <c r="J71" s="222" t="s">
        <v>5</v>
      </c>
      <c r="K71" s="223"/>
      <c r="L71" s="58" t="s">
        <v>47</v>
      </c>
      <c r="M71" s="62">
        <v>4.4600000000000001E-2</v>
      </c>
      <c r="N71" s="66">
        <v>1.59E-6</v>
      </c>
      <c r="R71" s="248" t="s">
        <v>28</v>
      </c>
      <c r="S71" s="249"/>
      <c r="T71" s="249"/>
      <c r="U71" s="249"/>
      <c r="V71" s="249"/>
      <c r="W71" s="15" t="s">
        <v>52</v>
      </c>
      <c r="X71" s="17">
        <v>4.9500000000000004E-3</v>
      </c>
      <c r="AA71" s="248" t="s">
        <v>28</v>
      </c>
      <c r="AB71" s="249"/>
      <c r="AC71" s="249"/>
      <c r="AD71" s="249"/>
      <c r="AE71" s="249"/>
      <c r="AF71" s="17">
        <v>1.03E-5</v>
      </c>
    </row>
    <row r="72" spans="1:32" x14ac:dyDescent="0.25">
      <c r="B72" s="248" t="s">
        <v>15</v>
      </c>
      <c r="C72" s="249"/>
      <c r="D72" s="249"/>
      <c r="E72" s="249"/>
      <c r="F72" s="249"/>
      <c r="G72" s="15" t="s">
        <v>36</v>
      </c>
      <c r="H72" s="17">
        <v>9.4499999999999995E-7</v>
      </c>
      <c r="K72" s="23"/>
      <c r="L72" s="25"/>
      <c r="M72" s="25"/>
      <c r="R72" s="248" t="s">
        <v>21</v>
      </c>
      <c r="S72" s="249"/>
      <c r="T72" s="249"/>
      <c r="U72" s="249"/>
      <c r="V72" s="249"/>
      <c r="W72" s="15" t="s">
        <v>53</v>
      </c>
      <c r="X72" s="17">
        <v>1.91E-3</v>
      </c>
      <c r="AA72" s="248" t="s">
        <v>21</v>
      </c>
      <c r="AB72" s="249"/>
      <c r="AC72" s="249"/>
      <c r="AD72" s="249"/>
      <c r="AE72" s="249"/>
      <c r="AF72" s="17">
        <v>9.2800000000000006E-5</v>
      </c>
    </row>
    <row r="73" spans="1:32" x14ac:dyDescent="0.25">
      <c r="B73" s="248" t="s">
        <v>16</v>
      </c>
      <c r="C73" s="249"/>
      <c r="D73" s="249"/>
      <c r="E73" s="249"/>
      <c r="F73" s="249"/>
      <c r="G73" s="15" t="s">
        <v>36</v>
      </c>
      <c r="H73" s="17">
        <v>5.5899999999999996E-7</v>
      </c>
      <c r="K73" s="23"/>
      <c r="L73" s="25"/>
      <c r="M73" s="23"/>
      <c r="R73" s="248" t="s">
        <v>16</v>
      </c>
      <c r="S73" s="249"/>
      <c r="T73" s="249"/>
      <c r="U73" s="249"/>
      <c r="V73" s="249"/>
      <c r="W73" s="15" t="s">
        <v>54</v>
      </c>
      <c r="X73" s="17">
        <v>8.8900000000000003E-4</v>
      </c>
      <c r="AA73" s="248" t="s">
        <v>16</v>
      </c>
      <c r="AB73" s="249"/>
      <c r="AC73" s="249"/>
      <c r="AD73" s="249"/>
      <c r="AE73" s="249"/>
      <c r="AF73" s="17">
        <v>3.4700000000000003E-5</v>
      </c>
    </row>
    <row r="74" spans="1:32" x14ac:dyDescent="0.25">
      <c r="B74" s="248" t="s">
        <v>17</v>
      </c>
      <c r="C74" s="249"/>
      <c r="D74" s="249"/>
      <c r="E74" s="249"/>
      <c r="F74" s="249"/>
      <c r="G74" s="15" t="s">
        <v>37</v>
      </c>
      <c r="H74" s="17">
        <v>1.09E-7</v>
      </c>
      <c r="J74" s="70" t="s">
        <v>6</v>
      </c>
      <c r="K74" s="71" t="s">
        <v>9</v>
      </c>
      <c r="L74" s="13" t="s">
        <v>10</v>
      </c>
      <c r="R74" s="248" t="s">
        <v>25</v>
      </c>
      <c r="S74" s="249"/>
      <c r="T74" s="249"/>
      <c r="U74" s="249"/>
      <c r="V74" s="249"/>
      <c r="W74" s="15" t="s">
        <v>53</v>
      </c>
      <c r="X74" s="17">
        <v>1.9300000000000001E-3</v>
      </c>
      <c r="AA74" s="248" t="s">
        <v>25</v>
      </c>
      <c r="AB74" s="249"/>
      <c r="AC74" s="249"/>
      <c r="AD74" s="249"/>
      <c r="AE74" s="249"/>
      <c r="AF74" s="17">
        <v>1.0900000000000001E-4</v>
      </c>
    </row>
    <row r="75" spans="1:32" x14ac:dyDescent="0.25">
      <c r="B75" s="248" t="s">
        <v>18</v>
      </c>
      <c r="C75" s="249"/>
      <c r="D75" s="249"/>
      <c r="E75" s="249"/>
      <c r="F75" s="249"/>
      <c r="G75" s="15" t="s">
        <v>37</v>
      </c>
      <c r="H75" s="17">
        <v>2.84E-8</v>
      </c>
      <c r="J75" s="4" t="s">
        <v>3</v>
      </c>
      <c r="K75" s="5">
        <v>137</v>
      </c>
      <c r="L75" s="6">
        <f>(K75*100)/$K$78</f>
        <v>78.16154908202968</v>
      </c>
      <c r="R75" s="248" t="s">
        <v>23</v>
      </c>
      <c r="S75" s="249"/>
      <c r="T75" s="249"/>
      <c r="U75" s="249"/>
      <c r="V75" s="249"/>
      <c r="W75" s="15" t="s">
        <v>55</v>
      </c>
      <c r="X75" s="17">
        <v>5.13E-3</v>
      </c>
      <c r="AA75" s="248" t="s">
        <v>23</v>
      </c>
      <c r="AB75" s="249"/>
      <c r="AC75" s="249"/>
      <c r="AD75" s="249"/>
      <c r="AE75" s="249"/>
      <c r="AF75" s="17">
        <v>1.25E-4</v>
      </c>
    </row>
    <row r="76" spans="1:32" x14ac:dyDescent="0.25">
      <c r="B76" s="248" t="s">
        <v>19</v>
      </c>
      <c r="C76" s="249"/>
      <c r="D76" s="249"/>
      <c r="E76" s="249"/>
      <c r="F76" s="249"/>
      <c r="G76" s="15" t="s">
        <v>36</v>
      </c>
      <c r="H76" s="17">
        <v>3.5600000000000001E-9</v>
      </c>
      <c r="J76" s="4" t="s">
        <v>4</v>
      </c>
      <c r="K76" s="7">
        <v>37.799999999999997</v>
      </c>
      <c r="L76" s="6">
        <f t="shared" ref="L76:L77" si="0">(K76*100)/$K$78</f>
        <v>21.565741279567312</v>
      </c>
      <c r="R76" s="248" t="s">
        <v>24</v>
      </c>
      <c r="S76" s="249"/>
      <c r="T76" s="249"/>
      <c r="U76" s="249"/>
      <c r="V76" s="249"/>
      <c r="W76" s="15" t="s">
        <v>56</v>
      </c>
      <c r="X76" s="17">
        <v>1.2600000000000001E-3</v>
      </c>
      <c r="AA76" s="248" t="s">
        <v>24</v>
      </c>
      <c r="AB76" s="249"/>
      <c r="AC76" s="249"/>
      <c r="AD76" s="249"/>
      <c r="AE76" s="249"/>
      <c r="AF76" s="17">
        <v>1.9400000000000001E-3</v>
      </c>
    </row>
    <row r="77" spans="1:32" x14ac:dyDescent="0.25">
      <c r="B77" s="248" t="s">
        <v>20</v>
      </c>
      <c r="C77" s="249"/>
      <c r="D77" s="249"/>
      <c r="E77" s="249"/>
      <c r="F77" s="249"/>
      <c r="G77" s="15" t="s">
        <v>36</v>
      </c>
      <c r="H77" s="17">
        <v>2.4100000000000002E-9</v>
      </c>
      <c r="J77" s="4" t="s">
        <v>5</v>
      </c>
      <c r="K77" s="7">
        <v>0.47799999999999998</v>
      </c>
      <c r="L77" s="6">
        <f t="shared" si="0"/>
        <v>0.27270963840299406</v>
      </c>
      <c r="R77" s="248" t="s">
        <v>31</v>
      </c>
      <c r="S77" s="249"/>
      <c r="T77" s="249"/>
      <c r="U77" s="249"/>
      <c r="V77" s="249"/>
      <c r="W77" s="15" t="s">
        <v>57</v>
      </c>
      <c r="X77" s="17">
        <v>2.66E-3</v>
      </c>
      <c r="AA77" s="248" t="s">
        <v>31</v>
      </c>
      <c r="AB77" s="249"/>
      <c r="AC77" s="249"/>
      <c r="AD77" s="249"/>
      <c r="AE77" s="249"/>
      <c r="AF77" s="17">
        <v>5.7799999999999995E-4</v>
      </c>
    </row>
    <row r="78" spans="1:32" x14ac:dyDescent="0.25">
      <c r="B78" s="248" t="s">
        <v>21</v>
      </c>
      <c r="C78" s="249"/>
      <c r="D78" s="249"/>
      <c r="E78" s="249"/>
      <c r="F78" s="249"/>
      <c r="G78" s="15" t="s">
        <v>36</v>
      </c>
      <c r="H78" s="17">
        <v>1.74E-9</v>
      </c>
      <c r="J78" s="8" t="s">
        <v>11</v>
      </c>
      <c r="K78" s="9">
        <f t="shared" ref="K78" si="1">SUM(K75:K77)</f>
        <v>175.27800000000002</v>
      </c>
      <c r="L78" s="10"/>
      <c r="R78" s="248" t="s">
        <v>26</v>
      </c>
      <c r="S78" s="249"/>
      <c r="T78" s="249"/>
      <c r="U78" s="249"/>
      <c r="V78" s="249"/>
      <c r="W78" s="15" t="s">
        <v>58</v>
      </c>
      <c r="X78" s="6">
        <v>3.69</v>
      </c>
      <c r="AA78" s="248" t="s">
        <v>26</v>
      </c>
      <c r="AB78" s="249"/>
      <c r="AC78" s="249"/>
      <c r="AD78" s="249"/>
      <c r="AE78" s="249"/>
      <c r="AF78" s="17">
        <v>2.43E-4</v>
      </c>
    </row>
    <row r="79" spans="1:32" x14ac:dyDescent="0.25">
      <c r="B79" s="248" t="s">
        <v>22</v>
      </c>
      <c r="C79" s="249"/>
      <c r="D79" s="249"/>
      <c r="E79" s="249"/>
      <c r="F79" s="249"/>
      <c r="G79" s="15" t="s">
        <v>36</v>
      </c>
      <c r="H79" s="17">
        <v>1.2400000000000001E-9</v>
      </c>
      <c r="R79" s="248" t="s">
        <v>38</v>
      </c>
      <c r="S79" s="249"/>
      <c r="T79" s="249"/>
      <c r="U79" s="249"/>
      <c r="V79" s="249"/>
      <c r="W79" s="15" t="s">
        <v>58</v>
      </c>
      <c r="X79" s="17">
        <v>0.38400000000000001</v>
      </c>
      <c r="AA79" s="248" t="s">
        <v>38</v>
      </c>
      <c r="AB79" s="249"/>
      <c r="AC79" s="249"/>
      <c r="AD79" s="249"/>
      <c r="AE79" s="249"/>
      <c r="AF79" s="17">
        <v>1.5299999999999999E-2</v>
      </c>
    </row>
    <row r="80" spans="1:32" x14ac:dyDescent="0.25">
      <c r="B80" s="248" t="s">
        <v>23</v>
      </c>
      <c r="C80" s="249"/>
      <c r="D80" s="249"/>
      <c r="E80" s="249"/>
      <c r="F80" s="249"/>
      <c r="G80" s="15" t="s">
        <v>37</v>
      </c>
      <c r="H80" s="17">
        <v>1.09E-9</v>
      </c>
      <c r="R80" s="248" t="s">
        <v>30</v>
      </c>
      <c r="S80" s="249"/>
      <c r="T80" s="249"/>
      <c r="U80" s="249"/>
      <c r="V80" s="249"/>
      <c r="W80" s="15" t="s">
        <v>58</v>
      </c>
      <c r="X80" s="17">
        <v>7.0199999999999999E-2</v>
      </c>
      <c r="AA80" s="248" t="s">
        <v>30</v>
      </c>
      <c r="AB80" s="249"/>
      <c r="AC80" s="249"/>
      <c r="AD80" s="249"/>
      <c r="AE80" s="249"/>
      <c r="AF80" s="17">
        <v>1.6100000000000001E-3</v>
      </c>
    </row>
    <row r="81" spans="1:32" x14ac:dyDescent="0.25">
      <c r="B81" s="248" t="s">
        <v>24</v>
      </c>
      <c r="C81" s="249"/>
      <c r="D81" s="249"/>
      <c r="E81" s="249"/>
      <c r="F81" s="249"/>
      <c r="G81" s="15" t="s">
        <v>37</v>
      </c>
      <c r="H81" s="17">
        <v>8.4399999999999998E-10</v>
      </c>
      <c r="R81" s="248" t="s">
        <v>20</v>
      </c>
      <c r="S81" s="249"/>
      <c r="T81" s="249"/>
      <c r="U81" s="249"/>
      <c r="V81" s="249"/>
      <c r="W81" s="15" t="s">
        <v>58</v>
      </c>
      <c r="X81" s="17">
        <v>7.2599999999999997E-4</v>
      </c>
      <c r="AA81" s="248" t="s">
        <v>20</v>
      </c>
      <c r="AB81" s="249"/>
      <c r="AC81" s="249"/>
      <c r="AD81" s="249"/>
      <c r="AE81" s="249"/>
      <c r="AF81" s="17">
        <v>7.0500000000000006E-5</v>
      </c>
    </row>
    <row r="82" spans="1:32" x14ac:dyDescent="0.25">
      <c r="A82" s="3"/>
      <c r="B82" s="250" t="s">
        <v>27</v>
      </c>
      <c r="C82" s="251"/>
      <c r="D82" s="251"/>
      <c r="E82" s="251"/>
      <c r="F82" s="251"/>
      <c r="G82" s="15" t="s">
        <v>37</v>
      </c>
      <c r="H82" s="18">
        <v>2.6700000000000001E-10</v>
      </c>
      <c r="I82" s="3"/>
      <c r="J82" s="3"/>
      <c r="K82" s="3"/>
      <c r="L82" s="3"/>
      <c r="M82" s="3"/>
      <c r="R82" s="248" t="s">
        <v>15</v>
      </c>
      <c r="S82" s="249"/>
      <c r="T82" s="249"/>
      <c r="U82" s="249"/>
      <c r="V82" s="249"/>
      <c r="W82" s="15" t="s">
        <v>58</v>
      </c>
      <c r="X82" s="67">
        <v>4.1399999999999997</v>
      </c>
      <c r="AA82" s="248" t="s">
        <v>15</v>
      </c>
      <c r="AB82" s="249"/>
      <c r="AC82" s="249"/>
      <c r="AD82" s="249"/>
      <c r="AE82" s="249"/>
      <c r="AF82" s="18">
        <v>1.3300000000000001E-4</v>
      </c>
    </row>
    <row r="83" spans="1:32" x14ac:dyDescent="0.25">
      <c r="B83" s="248" t="s">
        <v>25</v>
      </c>
      <c r="C83" s="249"/>
      <c r="D83" s="249"/>
      <c r="E83" s="249"/>
      <c r="F83" s="249"/>
      <c r="G83" s="15" t="s">
        <v>37</v>
      </c>
      <c r="H83" s="17">
        <v>2.4900000000000002E-10</v>
      </c>
      <c r="R83" s="248" t="s">
        <v>17</v>
      </c>
      <c r="S83" s="249"/>
      <c r="T83" s="249"/>
      <c r="U83" s="249"/>
      <c r="V83" s="249"/>
      <c r="W83" s="15" t="s">
        <v>59</v>
      </c>
      <c r="X83" s="67">
        <v>12.3</v>
      </c>
      <c r="AA83" s="248" t="s">
        <v>17</v>
      </c>
      <c r="AB83" s="249"/>
      <c r="AC83" s="249"/>
      <c r="AD83" s="249"/>
      <c r="AE83" s="249"/>
      <c r="AF83" s="18">
        <v>1.99E-3</v>
      </c>
    </row>
    <row r="84" spans="1:32" x14ac:dyDescent="0.25">
      <c r="B84" s="248" t="s">
        <v>26</v>
      </c>
      <c r="C84" s="249"/>
      <c r="D84" s="249"/>
      <c r="E84" s="249"/>
      <c r="F84" s="249"/>
      <c r="G84" s="15" t="s">
        <v>37</v>
      </c>
      <c r="H84" s="17">
        <v>4.2100000000000002E-11</v>
      </c>
      <c r="R84" s="248" t="s">
        <v>13</v>
      </c>
      <c r="S84" s="249"/>
      <c r="T84" s="249"/>
      <c r="U84" s="249"/>
      <c r="V84" s="249"/>
      <c r="W84" s="15" t="s">
        <v>60</v>
      </c>
      <c r="X84" s="17">
        <v>3.9500000000000004E-3</v>
      </c>
      <c r="AA84" s="248" t="s">
        <v>13</v>
      </c>
      <c r="AB84" s="249"/>
      <c r="AC84" s="249"/>
      <c r="AD84" s="249"/>
      <c r="AE84" s="249"/>
      <c r="AF84" s="17">
        <v>3.2899999999999997E-8</v>
      </c>
    </row>
    <row r="85" spans="1:32" x14ac:dyDescent="0.25">
      <c r="B85" s="248" t="s">
        <v>28</v>
      </c>
      <c r="C85" s="249"/>
      <c r="D85" s="249"/>
      <c r="E85" s="249"/>
      <c r="F85" s="249"/>
      <c r="G85" s="15" t="s">
        <v>36</v>
      </c>
      <c r="H85" s="17">
        <v>4.1999999999999997E-11</v>
      </c>
      <c r="R85" s="248" t="s">
        <v>12</v>
      </c>
      <c r="S85" s="249"/>
      <c r="T85" s="249"/>
      <c r="U85" s="249"/>
      <c r="V85" s="249"/>
      <c r="W85" s="15" t="s">
        <v>61</v>
      </c>
      <c r="X85" s="17">
        <v>0.107</v>
      </c>
      <c r="AA85" s="248" t="s">
        <v>12</v>
      </c>
      <c r="AB85" s="249"/>
      <c r="AC85" s="249"/>
      <c r="AD85" s="249"/>
      <c r="AE85" s="249"/>
      <c r="AF85" s="17">
        <v>1.0900000000000001E-4</v>
      </c>
    </row>
    <row r="86" spans="1:32" x14ac:dyDescent="0.25">
      <c r="B86" s="248" t="s">
        <v>29</v>
      </c>
      <c r="C86" s="249"/>
      <c r="D86" s="249"/>
      <c r="E86" s="249"/>
      <c r="F86" s="249"/>
      <c r="G86" s="15" t="s">
        <v>37</v>
      </c>
      <c r="H86" s="17">
        <v>1.0199999999999999E-11</v>
      </c>
      <c r="R86" s="243" t="s">
        <v>62</v>
      </c>
      <c r="S86" s="244"/>
      <c r="T86" s="244"/>
      <c r="U86" s="244"/>
      <c r="V86" s="244"/>
      <c r="W86" s="19" t="s">
        <v>63</v>
      </c>
      <c r="X86" s="20">
        <v>1.99E-3</v>
      </c>
      <c r="AA86" s="243" t="s">
        <v>62</v>
      </c>
      <c r="AB86" s="244"/>
      <c r="AC86" s="244"/>
      <c r="AD86" s="244"/>
      <c r="AE86" s="244"/>
      <c r="AF86" s="20">
        <v>7.4800000000000004E-6</v>
      </c>
    </row>
    <row r="87" spans="1:32" x14ac:dyDescent="0.25">
      <c r="B87" s="248" t="s">
        <v>30</v>
      </c>
      <c r="C87" s="249"/>
      <c r="D87" s="249"/>
      <c r="E87" s="249"/>
      <c r="F87" s="249"/>
      <c r="G87" s="15" t="s">
        <v>37</v>
      </c>
      <c r="H87" s="17">
        <v>7.3699999999999995E-12</v>
      </c>
    </row>
    <row r="88" spans="1:32" x14ac:dyDescent="0.25">
      <c r="B88" s="248" t="s">
        <v>31</v>
      </c>
      <c r="C88" s="249"/>
      <c r="D88" s="249"/>
      <c r="E88" s="249"/>
      <c r="F88" s="249"/>
      <c r="G88" s="15" t="s">
        <v>37</v>
      </c>
      <c r="H88" s="17">
        <v>4.5200000000000001E-12</v>
      </c>
    </row>
    <row r="89" spans="1:32" x14ac:dyDescent="0.25">
      <c r="B89" s="248" t="s">
        <v>32</v>
      </c>
      <c r="C89" s="249"/>
      <c r="D89" s="249"/>
      <c r="E89" s="249"/>
      <c r="F89" s="249"/>
      <c r="G89" s="15" t="s">
        <v>37</v>
      </c>
      <c r="H89" s="17">
        <v>7.7600000000000003E-13</v>
      </c>
    </row>
    <row r="90" spans="1:32" x14ac:dyDescent="0.25">
      <c r="B90" s="243" t="s">
        <v>33</v>
      </c>
      <c r="C90" s="244"/>
      <c r="D90" s="244"/>
      <c r="E90" s="244"/>
      <c r="F90" s="244"/>
      <c r="G90" s="19" t="s">
        <v>37</v>
      </c>
      <c r="H90" s="20">
        <v>3.81E-15</v>
      </c>
    </row>
    <row r="95" spans="1:32" x14ac:dyDescent="0.25">
      <c r="B95" s="14"/>
      <c r="C95" s="14"/>
      <c r="D95" s="14"/>
      <c r="E95" s="14"/>
      <c r="F95" s="14"/>
      <c r="G95" s="14"/>
    </row>
    <row r="96" spans="1:32" x14ac:dyDescent="0.25">
      <c r="B96" s="15"/>
      <c r="C96" s="5"/>
      <c r="D96" s="7"/>
      <c r="E96" s="15"/>
      <c r="F96" s="5"/>
      <c r="G96" s="7"/>
    </row>
    <row r="97" spans="2:7" x14ac:dyDescent="0.25">
      <c r="B97" s="15"/>
      <c r="C97" s="7"/>
      <c r="D97" s="7"/>
      <c r="E97" s="15"/>
      <c r="F97" s="7"/>
      <c r="G97" s="7"/>
    </row>
    <row r="98" spans="2:7" x14ac:dyDescent="0.25">
      <c r="B98" s="15"/>
      <c r="C98" s="7"/>
      <c r="D98" s="7"/>
      <c r="E98" s="15"/>
      <c r="F98" s="7"/>
      <c r="G98" s="7"/>
    </row>
    <row r="99" spans="2:7" x14ac:dyDescent="0.25">
      <c r="B99" s="15"/>
      <c r="C99" s="7"/>
      <c r="D99" s="15"/>
      <c r="E99" s="15"/>
      <c r="F99" s="7"/>
      <c r="G99" s="15"/>
    </row>
  </sheetData>
  <mergeCells count="70">
    <mergeCell ref="A2:J2"/>
    <mergeCell ref="B69:F69"/>
    <mergeCell ref="B70:F70"/>
    <mergeCell ref="B71:F71"/>
    <mergeCell ref="B68:F68"/>
    <mergeCell ref="A4:S19"/>
    <mergeCell ref="A21:B21"/>
    <mergeCell ref="A24:O24"/>
    <mergeCell ref="S24:AG24"/>
    <mergeCell ref="J68:K68"/>
    <mergeCell ref="J69:K69"/>
    <mergeCell ref="J70:K70"/>
    <mergeCell ref="J71:K71"/>
    <mergeCell ref="R68:V68"/>
    <mergeCell ref="R69:V69"/>
    <mergeCell ref="R70:V70"/>
    <mergeCell ref="B90:F90"/>
    <mergeCell ref="B81:F81"/>
    <mergeCell ref="B82:F82"/>
    <mergeCell ref="B83:F83"/>
    <mergeCell ref="B84:F84"/>
    <mergeCell ref="B85:F85"/>
    <mergeCell ref="B86:F86"/>
    <mergeCell ref="B87:F87"/>
    <mergeCell ref="B88:F88"/>
    <mergeCell ref="B89:F89"/>
    <mergeCell ref="B77:F77"/>
    <mergeCell ref="B78:F78"/>
    <mergeCell ref="B79:F79"/>
    <mergeCell ref="B80:F80"/>
    <mergeCell ref="B72:F72"/>
    <mergeCell ref="B73:F73"/>
    <mergeCell ref="B74:F74"/>
    <mergeCell ref="B75:F75"/>
    <mergeCell ref="B76:F76"/>
    <mergeCell ref="R71:V71"/>
    <mergeCell ref="R72:V72"/>
    <mergeCell ref="R73:V73"/>
    <mergeCell ref="R74:V74"/>
    <mergeCell ref="R75:V75"/>
    <mergeCell ref="R76:V76"/>
    <mergeCell ref="R77:V77"/>
    <mergeCell ref="R78:V78"/>
    <mergeCell ref="R79:V79"/>
    <mergeCell ref="R80:V80"/>
    <mergeCell ref="AA82:AE82"/>
    <mergeCell ref="AA83:AE83"/>
    <mergeCell ref="AA84:AE84"/>
    <mergeCell ref="AA85:AE85"/>
    <mergeCell ref="R81:V81"/>
    <mergeCell ref="R82:V82"/>
    <mergeCell ref="R83:V83"/>
    <mergeCell ref="R84:V84"/>
    <mergeCell ref="R85:V85"/>
    <mergeCell ref="R86:V86"/>
    <mergeCell ref="AA68:AE68"/>
    <mergeCell ref="AA69:AE69"/>
    <mergeCell ref="AA70:AE70"/>
    <mergeCell ref="AA71:AE71"/>
    <mergeCell ref="AA72:AE72"/>
    <mergeCell ref="AA73:AE73"/>
    <mergeCell ref="AA74:AE74"/>
    <mergeCell ref="AA75:AE75"/>
    <mergeCell ref="AA76:AE76"/>
    <mergeCell ref="AA77:AE77"/>
    <mergeCell ref="AA78:AE78"/>
    <mergeCell ref="AA79:AE79"/>
    <mergeCell ref="AA80:AE80"/>
    <mergeCell ref="AA86:AE86"/>
    <mergeCell ref="AA81:AE81"/>
  </mergeCells>
  <pageMargins left="0.511811024" right="0.511811024" top="0.78740157499999996" bottom="0.78740157499999996" header="0.31496062000000002" footer="0.31496062000000002"/>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2:AJ92"/>
  <sheetViews>
    <sheetView topLeftCell="A34" workbookViewId="0">
      <selection activeCell="A4" sqref="A4:L29"/>
    </sheetView>
  </sheetViews>
  <sheetFormatPr baseColWidth="10" defaultColWidth="9.140625" defaultRowHeight="15" x14ac:dyDescent="0.25"/>
  <cols>
    <col min="7" max="7" width="9.85546875" bestFit="1" customWidth="1"/>
    <col min="10" max="10" width="13.5703125" bestFit="1" customWidth="1"/>
    <col min="12" max="12" width="9.85546875" bestFit="1" customWidth="1"/>
    <col min="14" max="14" width="13.7109375" bestFit="1" customWidth="1"/>
    <col min="25" max="25" width="12" bestFit="1" customWidth="1"/>
  </cols>
  <sheetData>
    <row r="2" spans="1:12" x14ac:dyDescent="0.25">
      <c r="A2" s="252" t="s">
        <v>76</v>
      </c>
      <c r="B2" s="252"/>
      <c r="C2" s="252"/>
      <c r="D2" s="252"/>
      <c r="E2" s="252"/>
      <c r="F2" s="252"/>
      <c r="G2" s="252"/>
      <c r="H2" s="252"/>
      <c r="I2" s="252"/>
      <c r="J2" s="252"/>
    </row>
    <row r="4" spans="1:12" ht="15" customHeight="1" x14ac:dyDescent="0.25">
      <c r="A4" s="253" t="s">
        <v>75</v>
      </c>
      <c r="B4" s="254"/>
      <c r="C4" s="254"/>
      <c r="D4" s="254"/>
      <c r="E4" s="254"/>
      <c r="F4" s="254"/>
      <c r="G4" s="254"/>
      <c r="H4" s="254"/>
      <c r="I4" s="254"/>
      <c r="J4" s="254"/>
      <c r="K4" s="254"/>
      <c r="L4" s="255"/>
    </row>
    <row r="5" spans="1:12" x14ac:dyDescent="0.25">
      <c r="A5" s="256"/>
      <c r="B5" s="257"/>
      <c r="C5" s="257"/>
      <c r="D5" s="257"/>
      <c r="E5" s="257"/>
      <c r="F5" s="257"/>
      <c r="G5" s="257"/>
      <c r="H5" s="257"/>
      <c r="I5" s="257"/>
      <c r="J5" s="257"/>
      <c r="K5" s="257"/>
      <c r="L5" s="258"/>
    </row>
    <row r="6" spans="1:12" x14ac:dyDescent="0.25">
      <c r="A6" s="256"/>
      <c r="B6" s="257"/>
      <c r="C6" s="257"/>
      <c r="D6" s="257"/>
      <c r="E6" s="257"/>
      <c r="F6" s="257"/>
      <c r="G6" s="257"/>
      <c r="H6" s="257"/>
      <c r="I6" s="257"/>
      <c r="J6" s="257"/>
      <c r="K6" s="257"/>
      <c r="L6" s="258"/>
    </row>
    <row r="7" spans="1:12" x14ac:dyDescent="0.25">
      <c r="A7" s="256"/>
      <c r="B7" s="257"/>
      <c r="C7" s="257"/>
      <c r="D7" s="257"/>
      <c r="E7" s="257"/>
      <c r="F7" s="257"/>
      <c r="G7" s="257"/>
      <c r="H7" s="257"/>
      <c r="I7" s="257"/>
      <c r="J7" s="257"/>
      <c r="K7" s="257"/>
      <c r="L7" s="258"/>
    </row>
    <row r="8" spans="1:12" x14ac:dyDescent="0.25">
      <c r="A8" s="256"/>
      <c r="B8" s="257"/>
      <c r="C8" s="257"/>
      <c r="D8" s="257"/>
      <c r="E8" s="257"/>
      <c r="F8" s="257"/>
      <c r="G8" s="257"/>
      <c r="H8" s="257"/>
      <c r="I8" s="257"/>
      <c r="J8" s="257"/>
      <c r="K8" s="257"/>
      <c r="L8" s="258"/>
    </row>
    <row r="9" spans="1:12" x14ac:dyDescent="0.25">
      <c r="A9" s="256"/>
      <c r="B9" s="257"/>
      <c r="C9" s="257"/>
      <c r="D9" s="257"/>
      <c r="E9" s="257"/>
      <c r="F9" s="257"/>
      <c r="G9" s="257"/>
      <c r="H9" s="257"/>
      <c r="I9" s="257"/>
      <c r="J9" s="257"/>
      <c r="K9" s="257"/>
      <c r="L9" s="258"/>
    </row>
    <row r="10" spans="1:12" x14ac:dyDescent="0.25">
      <c r="A10" s="256"/>
      <c r="B10" s="257"/>
      <c r="C10" s="257"/>
      <c r="D10" s="257"/>
      <c r="E10" s="257"/>
      <c r="F10" s="257"/>
      <c r="G10" s="257"/>
      <c r="H10" s="257"/>
      <c r="I10" s="257"/>
      <c r="J10" s="257"/>
      <c r="K10" s="257"/>
      <c r="L10" s="258"/>
    </row>
    <row r="11" spans="1:12" x14ac:dyDescent="0.25">
      <c r="A11" s="256"/>
      <c r="B11" s="257"/>
      <c r="C11" s="257"/>
      <c r="D11" s="257"/>
      <c r="E11" s="257"/>
      <c r="F11" s="257"/>
      <c r="G11" s="257"/>
      <c r="H11" s="257"/>
      <c r="I11" s="257"/>
      <c r="J11" s="257"/>
      <c r="K11" s="257"/>
      <c r="L11" s="258"/>
    </row>
    <row r="12" spans="1:12" x14ac:dyDescent="0.25">
      <c r="A12" s="256"/>
      <c r="B12" s="257"/>
      <c r="C12" s="257"/>
      <c r="D12" s="257"/>
      <c r="E12" s="257"/>
      <c r="F12" s="257"/>
      <c r="G12" s="257"/>
      <c r="H12" s="257"/>
      <c r="I12" s="257"/>
      <c r="J12" s="257"/>
      <c r="K12" s="257"/>
      <c r="L12" s="258"/>
    </row>
    <row r="13" spans="1:12" x14ac:dyDescent="0.25">
      <c r="A13" s="256"/>
      <c r="B13" s="257"/>
      <c r="C13" s="257"/>
      <c r="D13" s="257"/>
      <c r="E13" s="257"/>
      <c r="F13" s="257"/>
      <c r="G13" s="257"/>
      <c r="H13" s="257"/>
      <c r="I13" s="257"/>
      <c r="J13" s="257"/>
      <c r="K13" s="257"/>
      <c r="L13" s="258"/>
    </row>
    <row r="14" spans="1:12" x14ac:dyDescent="0.25">
      <c r="A14" s="256"/>
      <c r="B14" s="257"/>
      <c r="C14" s="257"/>
      <c r="D14" s="257"/>
      <c r="E14" s="257"/>
      <c r="F14" s="257"/>
      <c r="G14" s="257"/>
      <c r="H14" s="257"/>
      <c r="I14" s="257"/>
      <c r="J14" s="257"/>
      <c r="K14" s="257"/>
      <c r="L14" s="258"/>
    </row>
    <row r="15" spans="1:12" x14ac:dyDescent="0.25">
      <c r="A15" s="256"/>
      <c r="B15" s="257"/>
      <c r="C15" s="257"/>
      <c r="D15" s="257"/>
      <c r="E15" s="257"/>
      <c r="F15" s="257"/>
      <c r="G15" s="257"/>
      <c r="H15" s="257"/>
      <c r="I15" s="257"/>
      <c r="J15" s="257"/>
      <c r="K15" s="257"/>
      <c r="L15" s="258"/>
    </row>
    <row r="16" spans="1:12" x14ac:dyDescent="0.25">
      <c r="A16" s="256"/>
      <c r="B16" s="257"/>
      <c r="C16" s="257"/>
      <c r="D16" s="257"/>
      <c r="E16" s="257"/>
      <c r="F16" s="257"/>
      <c r="G16" s="257"/>
      <c r="H16" s="257"/>
      <c r="I16" s="257"/>
      <c r="J16" s="257"/>
      <c r="K16" s="257"/>
      <c r="L16" s="258"/>
    </row>
    <row r="17" spans="1:12" x14ac:dyDescent="0.25">
      <c r="A17" s="256"/>
      <c r="B17" s="257"/>
      <c r="C17" s="257"/>
      <c r="D17" s="257"/>
      <c r="E17" s="257"/>
      <c r="F17" s="257"/>
      <c r="G17" s="257"/>
      <c r="H17" s="257"/>
      <c r="I17" s="257"/>
      <c r="J17" s="257"/>
      <c r="K17" s="257"/>
      <c r="L17" s="258"/>
    </row>
    <row r="18" spans="1:12" x14ac:dyDescent="0.25">
      <c r="A18" s="256"/>
      <c r="B18" s="257"/>
      <c r="C18" s="257"/>
      <c r="D18" s="257"/>
      <c r="E18" s="257"/>
      <c r="F18" s="257"/>
      <c r="G18" s="257"/>
      <c r="H18" s="257"/>
      <c r="I18" s="257"/>
      <c r="J18" s="257"/>
      <c r="K18" s="257"/>
      <c r="L18" s="258"/>
    </row>
    <row r="19" spans="1:12" x14ac:dyDescent="0.25">
      <c r="A19" s="256"/>
      <c r="B19" s="257"/>
      <c r="C19" s="257"/>
      <c r="D19" s="257"/>
      <c r="E19" s="257"/>
      <c r="F19" s="257"/>
      <c r="G19" s="257"/>
      <c r="H19" s="257"/>
      <c r="I19" s="257"/>
      <c r="J19" s="257"/>
      <c r="K19" s="257"/>
      <c r="L19" s="258"/>
    </row>
    <row r="20" spans="1:12" x14ac:dyDescent="0.25">
      <c r="A20" s="256"/>
      <c r="B20" s="257"/>
      <c r="C20" s="257"/>
      <c r="D20" s="257"/>
      <c r="E20" s="257"/>
      <c r="F20" s="257"/>
      <c r="G20" s="257"/>
      <c r="H20" s="257"/>
      <c r="I20" s="257"/>
      <c r="J20" s="257"/>
      <c r="K20" s="257"/>
      <c r="L20" s="258"/>
    </row>
    <row r="21" spans="1:12" x14ac:dyDescent="0.25">
      <c r="A21" s="256"/>
      <c r="B21" s="257"/>
      <c r="C21" s="257"/>
      <c r="D21" s="257"/>
      <c r="E21" s="257"/>
      <c r="F21" s="257"/>
      <c r="G21" s="257"/>
      <c r="H21" s="257"/>
      <c r="I21" s="257"/>
      <c r="J21" s="257"/>
      <c r="K21" s="257"/>
      <c r="L21" s="258"/>
    </row>
    <row r="22" spans="1:12" x14ac:dyDescent="0.25">
      <c r="A22" s="256"/>
      <c r="B22" s="257"/>
      <c r="C22" s="257"/>
      <c r="D22" s="257"/>
      <c r="E22" s="257"/>
      <c r="F22" s="257"/>
      <c r="G22" s="257"/>
      <c r="H22" s="257"/>
      <c r="I22" s="257"/>
      <c r="J22" s="257"/>
      <c r="K22" s="257"/>
      <c r="L22" s="258"/>
    </row>
    <row r="23" spans="1:12" x14ac:dyDescent="0.25">
      <c r="A23" s="256"/>
      <c r="B23" s="257"/>
      <c r="C23" s="257"/>
      <c r="D23" s="257"/>
      <c r="E23" s="257"/>
      <c r="F23" s="257"/>
      <c r="G23" s="257"/>
      <c r="H23" s="257"/>
      <c r="I23" s="257"/>
      <c r="J23" s="257"/>
      <c r="K23" s="257"/>
      <c r="L23" s="258"/>
    </row>
    <row r="24" spans="1:12" x14ac:dyDescent="0.25">
      <c r="A24" s="256"/>
      <c r="B24" s="257"/>
      <c r="C24" s="257"/>
      <c r="D24" s="257"/>
      <c r="E24" s="257"/>
      <c r="F24" s="257"/>
      <c r="G24" s="257"/>
      <c r="H24" s="257"/>
      <c r="I24" s="257"/>
      <c r="J24" s="257"/>
      <c r="K24" s="257"/>
      <c r="L24" s="258"/>
    </row>
    <row r="25" spans="1:12" x14ac:dyDescent="0.25">
      <c r="A25" s="256"/>
      <c r="B25" s="257"/>
      <c r="C25" s="257"/>
      <c r="D25" s="257"/>
      <c r="E25" s="257"/>
      <c r="F25" s="257"/>
      <c r="G25" s="257"/>
      <c r="H25" s="257"/>
      <c r="I25" s="257"/>
      <c r="J25" s="257"/>
      <c r="K25" s="257"/>
      <c r="L25" s="258"/>
    </row>
    <row r="26" spans="1:12" x14ac:dyDescent="0.25">
      <c r="A26" s="256"/>
      <c r="B26" s="257"/>
      <c r="C26" s="257"/>
      <c r="D26" s="257"/>
      <c r="E26" s="257"/>
      <c r="F26" s="257"/>
      <c r="G26" s="257"/>
      <c r="H26" s="257"/>
      <c r="I26" s="257"/>
      <c r="J26" s="257"/>
      <c r="K26" s="257"/>
      <c r="L26" s="258"/>
    </row>
    <row r="27" spans="1:12" x14ac:dyDescent="0.25">
      <c r="A27" s="256"/>
      <c r="B27" s="257"/>
      <c r="C27" s="257"/>
      <c r="D27" s="257"/>
      <c r="E27" s="257"/>
      <c r="F27" s="257"/>
      <c r="G27" s="257"/>
      <c r="H27" s="257"/>
      <c r="I27" s="257"/>
      <c r="J27" s="257"/>
      <c r="K27" s="257"/>
      <c r="L27" s="258"/>
    </row>
    <row r="28" spans="1:12" x14ac:dyDescent="0.25">
      <c r="A28" s="256"/>
      <c r="B28" s="257"/>
      <c r="C28" s="257"/>
      <c r="D28" s="257"/>
      <c r="E28" s="257"/>
      <c r="F28" s="257"/>
      <c r="G28" s="257"/>
      <c r="H28" s="257"/>
      <c r="I28" s="257"/>
      <c r="J28" s="257"/>
      <c r="K28" s="257"/>
      <c r="L28" s="258"/>
    </row>
    <row r="29" spans="1:12" x14ac:dyDescent="0.25">
      <c r="A29" s="259"/>
      <c r="B29" s="260"/>
      <c r="C29" s="260"/>
      <c r="D29" s="260"/>
      <c r="E29" s="260"/>
      <c r="F29" s="260"/>
      <c r="G29" s="260"/>
      <c r="H29" s="260"/>
      <c r="I29" s="260"/>
      <c r="J29" s="260"/>
      <c r="K29" s="260"/>
      <c r="L29" s="261"/>
    </row>
    <row r="30" spans="1:12" x14ac:dyDescent="0.25">
      <c r="A30" s="89"/>
      <c r="B30" s="89"/>
      <c r="C30" s="89"/>
      <c r="D30" s="89"/>
      <c r="E30" s="89"/>
      <c r="F30" s="89"/>
      <c r="G30" s="89"/>
      <c r="H30" s="89"/>
      <c r="I30" s="89"/>
      <c r="J30" s="89"/>
      <c r="K30" s="89"/>
      <c r="L30" s="89"/>
    </row>
    <row r="31" spans="1:12" x14ac:dyDescent="0.25">
      <c r="A31" s="89"/>
      <c r="B31" s="89"/>
      <c r="C31" s="89"/>
      <c r="D31" s="89"/>
      <c r="E31" s="89"/>
      <c r="F31" s="89"/>
      <c r="G31" s="89"/>
      <c r="H31" s="89"/>
      <c r="I31" s="89"/>
      <c r="J31" s="89"/>
      <c r="K31" s="89"/>
      <c r="L31" s="89"/>
    </row>
    <row r="32" spans="1:12" x14ac:dyDescent="0.25">
      <c r="A32" s="89"/>
      <c r="B32" s="89"/>
      <c r="C32" s="89"/>
      <c r="D32" s="89"/>
      <c r="E32" s="89"/>
      <c r="F32" s="89"/>
      <c r="G32" s="89"/>
      <c r="H32" s="89"/>
      <c r="I32" s="89"/>
      <c r="J32" s="89"/>
      <c r="K32" s="89"/>
      <c r="L32" s="89"/>
    </row>
    <row r="33" spans="1:36" x14ac:dyDescent="0.25">
      <c r="A33" s="262" t="s">
        <v>45</v>
      </c>
      <c r="B33" s="262"/>
      <c r="C33" s="262"/>
      <c r="D33" s="262"/>
      <c r="E33" s="262"/>
      <c r="F33" s="262"/>
      <c r="G33" s="262"/>
      <c r="H33" s="262"/>
      <c r="I33" s="262"/>
      <c r="J33" s="262"/>
      <c r="K33" s="262"/>
      <c r="L33" s="262"/>
      <c r="M33" s="262"/>
      <c r="N33" s="262"/>
      <c r="O33" s="262"/>
      <c r="P33" s="262"/>
      <c r="S33" s="219" t="s">
        <v>46</v>
      </c>
      <c r="T33" s="219"/>
      <c r="U33" s="219"/>
      <c r="V33" s="219"/>
      <c r="W33" s="219"/>
      <c r="X33" s="219"/>
      <c r="Y33" s="219"/>
      <c r="Z33" s="219"/>
      <c r="AA33" s="219"/>
      <c r="AB33" s="219"/>
      <c r="AC33" s="219"/>
      <c r="AD33" s="219"/>
      <c r="AE33" s="219"/>
      <c r="AF33" s="219"/>
      <c r="AG33" s="219"/>
      <c r="AH33" s="219"/>
      <c r="AI33" s="219"/>
      <c r="AJ33" s="219"/>
    </row>
    <row r="70" spans="2:33" x14ac:dyDescent="0.25">
      <c r="B70" s="217" t="s">
        <v>34</v>
      </c>
      <c r="C70" s="245"/>
      <c r="D70" s="245"/>
      <c r="E70" s="245"/>
      <c r="F70" s="245"/>
      <c r="G70" s="69" t="s">
        <v>7</v>
      </c>
      <c r="H70" s="22" t="s">
        <v>8</v>
      </c>
      <c r="J70" s="263" t="s">
        <v>6</v>
      </c>
      <c r="K70" s="264"/>
      <c r="L70" s="71" t="s">
        <v>7</v>
      </c>
      <c r="M70" s="71" t="s">
        <v>8</v>
      </c>
      <c r="N70" s="64" t="s">
        <v>48</v>
      </c>
      <c r="T70" s="217" t="s">
        <v>34</v>
      </c>
      <c r="U70" s="245"/>
      <c r="V70" s="245"/>
      <c r="W70" s="245"/>
      <c r="X70" s="245"/>
      <c r="Y70" s="69" t="s">
        <v>7</v>
      </c>
      <c r="Z70" s="22" t="s">
        <v>8</v>
      </c>
      <c r="AB70" s="217" t="s">
        <v>34</v>
      </c>
      <c r="AC70" s="245"/>
      <c r="AD70" s="245"/>
      <c r="AE70" s="245"/>
      <c r="AF70" s="245"/>
      <c r="AG70" s="22" t="s">
        <v>8</v>
      </c>
    </row>
    <row r="71" spans="2:33" x14ac:dyDescent="0.25">
      <c r="B71" s="220" t="s">
        <v>12</v>
      </c>
      <c r="C71" s="221"/>
      <c r="D71" s="221"/>
      <c r="E71" s="221"/>
      <c r="F71" s="221"/>
      <c r="G71" s="15" t="s">
        <v>35</v>
      </c>
      <c r="H71" s="17">
        <v>1.8200000000000001E-2</v>
      </c>
      <c r="J71" s="220" t="s">
        <v>3</v>
      </c>
      <c r="K71" s="221"/>
      <c r="L71" s="35" t="s">
        <v>36</v>
      </c>
      <c r="M71" s="61">
        <v>8.8599999999999999E-6</v>
      </c>
      <c r="N71" s="65">
        <v>3.6999999999999999E-4</v>
      </c>
      <c r="T71" s="246" t="s">
        <v>49</v>
      </c>
      <c r="U71" s="247"/>
      <c r="V71" s="247"/>
      <c r="W71" s="247"/>
      <c r="X71" s="247"/>
      <c r="Y71" s="15" t="s">
        <v>50</v>
      </c>
      <c r="Z71" s="6">
        <v>4.51</v>
      </c>
      <c r="AB71" s="246" t="s">
        <v>49</v>
      </c>
      <c r="AC71" s="247"/>
      <c r="AD71" s="247"/>
      <c r="AE71" s="247"/>
      <c r="AF71" s="247"/>
      <c r="AG71" s="17">
        <v>5.6400000000000005E-4</v>
      </c>
    </row>
    <row r="72" spans="2:33" x14ac:dyDescent="0.25">
      <c r="B72" s="220" t="s">
        <v>13</v>
      </c>
      <c r="C72" s="221"/>
      <c r="D72" s="221"/>
      <c r="E72" s="221"/>
      <c r="F72" s="221"/>
      <c r="G72" s="15" t="s">
        <v>35</v>
      </c>
      <c r="H72" s="17">
        <v>9.1799999999999998E-4</v>
      </c>
      <c r="J72" s="220" t="s">
        <v>4</v>
      </c>
      <c r="K72" s="221"/>
      <c r="L72" s="26" t="s">
        <v>37</v>
      </c>
      <c r="M72" s="56">
        <v>6.8299999999999996E-8</v>
      </c>
      <c r="N72" s="65">
        <v>4.6199999999999998E-5</v>
      </c>
      <c r="T72" s="220" t="s">
        <v>19</v>
      </c>
      <c r="U72" s="221"/>
      <c r="V72" s="221"/>
      <c r="W72" s="221"/>
      <c r="X72" s="221"/>
      <c r="Y72" s="15" t="s">
        <v>51</v>
      </c>
      <c r="Z72" s="17">
        <v>1.27E-5</v>
      </c>
      <c r="AB72" s="220" t="s">
        <v>19</v>
      </c>
      <c r="AC72" s="221"/>
      <c r="AD72" s="221"/>
      <c r="AE72" s="221"/>
      <c r="AF72" s="221"/>
      <c r="AG72" s="17">
        <v>2.12E-4</v>
      </c>
    </row>
    <row r="73" spans="2:33" x14ac:dyDescent="0.25">
      <c r="B73" s="220" t="s">
        <v>14</v>
      </c>
      <c r="C73" s="221"/>
      <c r="D73" s="221"/>
      <c r="E73" s="221"/>
      <c r="F73" s="221"/>
      <c r="G73" s="15" t="s">
        <v>36</v>
      </c>
      <c r="H73" s="17">
        <v>4.1899999999999997E-6</v>
      </c>
      <c r="J73" s="222" t="s">
        <v>5</v>
      </c>
      <c r="K73" s="223"/>
      <c r="L73" s="58" t="s">
        <v>47</v>
      </c>
      <c r="M73" s="62">
        <v>1.9099999999999999E-2</v>
      </c>
      <c r="N73" s="66">
        <v>6.8199999999999999E-7</v>
      </c>
      <c r="T73" s="248" t="s">
        <v>28</v>
      </c>
      <c r="U73" s="249"/>
      <c r="V73" s="249"/>
      <c r="W73" s="249"/>
      <c r="X73" s="249"/>
      <c r="Y73" s="15" t="s">
        <v>52</v>
      </c>
      <c r="Z73" s="17">
        <v>6.1999999999999998E-3</v>
      </c>
      <c r="AB73" s="248" t="s">
        <v>28</v>
      </c>
      <c r="AC73" s="249"/>
      <c r="AD73" s="249"/>
      <c r="AE73" s="249"/>
      <c r="AF73" s="249"/>
      <c r="AG73" s="17">
        <v>1.29E-5</v>
      </c>
    </row>
    <row r="74" spans="2:33" x14ac:dyDescent="0.25">
      <c r="B74" s="248" t="s">
        <v>15</v>
      </c>
      <c r="C74" s="249"/>
      <c r="D74" s="249"/>
      <c r="E74" s="249"/>
      <c r="F74" s="249"/>
      <c r="G74" s="15" t="s">
        <v>36</v>
      </c>
      <c r="H74" s="17">
        <v>3.58E-7</v>
      </c>
      <c r="T74" s="248" t="s">
        <v>21</v>
      </c>
      <c r="U74" s="249"/>
      <c r="V74" s="249"/>
      <c r="W74" s="249"/>
      <c r="X74" s="249"/>
      <c r="Y74" s="15" t="s">
        <v>53</v>
      </c>
      <c r="Z74" s="17">
        <v>3.0899999999999999E-3</v>
      </c>
      <c r="AB74" s="248" t="s">
        <v>21</v>
      </c>
      <c r="AC74" s="249"/>
      <c r="AD74" s="249"/>
      <c r="AE74" s="249"/>
      <c r="AF74" s="249"/>
      <c r="AG74" s="17">
        <v>1.4999999999999999E-4</v>
      </c>
    </row>
    <row r="75" spans="2:33" x14ac:dyDescent="0.25">
      <c r="B75" s="248" t="s">
        <v>16</v>
      </c>
      <c r="C75" s="249"/>
      <c r="D75" s="249"/>
      <c r="E75" s="249"/>
      <c r="F75" s="249"/>
      <c r="G75" s="15" t="s">
        <v>36</v>
      </c>
      <c r="H75" s="17">
        <v>4.2100000000000003E-6</v>
      </c>
      <c r="T75" s="248" t="s">
        <v>16</v>
      </c>
      <c r="U75" s="249"/>
      <c r="V75" s="249"/>
      <c r="W75" s="249"/>
      <c r="X75" s="249"/>
      <c r="Y75" s="15" t="s">
        <v>54</v>
      </c>
      <c r="Z75" s="17">
        <v>6.7000000000000002E-3</v>
      </c>
      <c r="AB75" s="248" t="s">
        <v>16</v>
      </c>
      <c r="AC75" s="249"/>
      <c r="AD75" s="249"/>
      <c r="AE75" s="249"/>
      <c r="AF75" s="249"/>
      <c r="AG75" s="17">
        <v>2.6200000000000003E-4</v>
      </c>
    </row>
    <row r="76" spans="2:33" x14ac:dyDescent="0.25">
      <c r="B76" s="248" t="s">
        <v>17</v>
      </c>
      <c r="C76" s="249"/>
      <c r="D76" s="249"/>
      <c r="E76" s="249"/>
      <c r="F76" s="249"/>
      <c r="G76" s="15" t="s">
        <v>37</v>
      </c>
      <c r="H76" s="17">
        <v>5.3300000000000001E-8</v>
      </c>
      <c r="J76" s="70" t="s">
        <v>6</v>
      </c>
      <c r="K76" s="71" t="s">
        <v>9</v>
      </c>
      <c r="L76" s="13" t="s">
        <v>10</v>
      </c>
      <c r="T76" s="248" t="s">
        <v>25</v>
      </c>
      <c r="U76" s="249"/>
      <c r="V76" s="249"/>
      <c r="W76" s="249"/>
      <c r="X76" s="249"/>
      <c r="Y76" s="15" t="s">
        <v>53</v>
      </c>
      <c r="Z76" s="17">
        <v>3.7299999999999998E-3</v>
      </c>
      <c r="AB76" s="248" t="s">
        <v>25</v>
      </c>
      <c r="AC76" s="249"/>
      <c r="AD76" s="249"/>
      <c r="AE76" s="249"/>
      <c r="AF76" s="249"/>
      <c r="AG76" s="17">
        <v>2.1000000000000001E-4</v>
      </c>
    </row>
    <row r="77" spans="2:33" x14ac:dyDescent="0.25">
      <c r="B77" s="248" t="s">
        <v>18</v>
      </c>
      <c r="C77" s="249"/>
      <c r="D77" s="249"/>
      <c r="E77" s="249"/>
      <c r="F77" s="249"/>
      <c r="G77" s="15" t="s">
        <v>37</v>
      </c>
      <c r="H77" s="17">
        <v>1.26E-8</v>
      </c>
      <c r="J77" s="4" t="s">
        <v>3</v>
      </c>
      <c r="K77" s="5">
        <v>111</v>
      </c>
      <c r="L77" s="6">
        <f>(K77*100)/$K$80</f>
        <v>85.384615384615387</v>
      </c>
      <c r="T77" s="248" t="s">
        <v>23</v>
      </c>
      <c r="U77" s="249"/>
      <c r="V77" s="249"/>
      <c r="W77" s="249"/>
      <c r="X77" s="249"/>
      <c r="Y77" s="15" t="s">
        <v>55</v>
      </c>
      <c r="Z77" s="17">
        <v>3.8600000000000001E-3</v>
      </c>
      <c r="AB77" s="248" t="s">
        <v>23</v>
      </c>
      <c r="AC77" s="249"/>
      <c r="AD77" s="249"/>
      <c r="AE77" s="249"/>
      <c r="AF77" s="249"/>
      <c r="AG77" s="17">
        <v>9.4199999999999999E-5</v>
      </c>
    </row>
    <row r="78" spans="2:33" x14ac:dyDescent="0.25">
      <c r="B78" s="248" t="s">
        <v>19</v>
      </c>
      <c r="C78" s="249"/>
      <c r="D78" s="249"/>
      <c r="E78" s="249"/>
      <c r="F78" s="249"/>
      <c r="G78" s="15" t="s">
        <v>36</v>
      </c>
      <c r="H78" s="17">
        <v>6.7500000000000001E-9</v>
      </c>
      <c r="J78" s="4" t="s">
        <v>4</v>
      </c>
      <c r="K78" s="7">
        <v>18.5</v>
      </c>
      <c r="L78" s="6">
        <f t="shared" ref="L78:L79" si="0">(K78*100)/$K$80</f>
        <v>14.23076923076923</v>
      </c>
      <c r="T78" s="248" t="s">
        <v>24</v>
      </c>
      <c r="U78" s="249"/>
      <c r="V78" s="249"/>
      <c r="W78" s="249"/>
      <c r="X78" s="249"/>
      <c r="Y78" s="15" t="s">
        <v>56</v>
      </c>
      <c r="Z78" s="17">
        <v>1.48E-3</v>
      </c>
      <c r="AB78" s="248" t="s">
        <v>24</v>
      </c>
      <c r="AC78" s="249"/>
      <c r="AD78" s="249"/>
      <c r="AE78" s="249"/>
      <c r="AF78" s="249"/>
      <c r="AG78" s="17">
        <v>2.2699999999999999E-3</v>
      </c>
    </row>
    <row r="79" spans="2:33" x14ac:dyDescent="0.25">
      <c r="B79" s="248" t="s">
        <v>20</v>
      </c>
      <c r="C79" s="249"/>
      <c r="D79" s="249"/>
      <c r="E79" s="249"/>
      <c r="F79" s="249"/>
      <c r="G79" s="15" t="s">
        <v>36</v>
      </c>
      <c r="H79" s="17">
        <v>8.9000000000000003E-8</v>
      </c>
      <c r="J79" s="4" t="s">
        <v>5</v>
      </c>
      <c r="K79" s="7">
        <v>0.25</v>
      </c>
      <c r="L79" s="6">
        <f t="shared" si="0"/>
        <v>0.19230769230769232</v>
      </c>
      <c r="T79" s="248" t="s">
        <v>31</v>
      </c>
      <c r="U79" s="249"/>
      <c r="V79" s="249"/>
      <c r="W79" s="249"/>
      <c r="X79" s="249"/>
      <c r="Y79" s="15" t="s">
        <v>57</v>
      </c>
      <c r="Z79" s="17">
        <v>1.97E-3</v>
      </c>
      <c r="AB79" s="248" t="s">
        <v>31</v>
      </c>
      <c r="AC79" s="249"/>
      <c r="AD79" s="249"/>
      <c r="AE79" s="249"/>
      <c r="AF79" s="249"/>
      <c r="AG79" s="17">
        <v>4.28E-4</v>
      </c>
    </row>
    <row r="80" spans="2:33" x14ac:dyDescent="0.25">
      <c r="B80" s="248" t="s">
        <v>21</v>
      </c>
      <c r="C80" s="249"/>
      <c r="D80" s="249"/>
      <c r="E80" s="249"/>
      <c r="F80" s="249"/>
      <c r="G80" s="15" t="s">
        <v>36</v>
      </c>
      <c r="H80" s="17">
        <v>2.81E-9</v>
      </c>
      <c r="J80" s="8" t="s">
        <v>11</v>
      </c>
      <c r="K80" s="90">
        <v>130</v>
      </c>
      <c r="L80" s="10"/>
      <c r="T80" s="248" t="s">
        <v>26</v>
      </c>
      <c r="U80" s="249"/>
      <c r="V80" s="249"/>
      <c r="W80" s="249"/>
      <c r="X80" s="249"/>
      <c r="Y80" s="15" t="s">
        <v>58</v>
      </c>
      <c r="Z80" s="6">
        <v>2.19</v>
      </c>
      <c r="AB80" s="248" t="s">
        <v>26</v>
      </c>
      <c r="AC80" s="249"/>
      <c r="AD80" s="249"/>
      <c r="AE80" s="249"/>
      <c r="AF80" s="249"/>
      <c r="AG80" s="17">
        <v>1.44E-4</v>
      </c>
    </row>
    <row r="81" spans="2:33" x14ac:dyDescent="0.25">
      <c r="B81" s="248" t="s">
        <v>22</v>
      </c>
      <c r="C81" s="249"/>
      <c r="D81" s="249"/>
      <c r="E81" s="249"/>
      <c r="F81" s="249"/>
      <c r="G81" s="15" t="s">
        <v>36</v>
      </c>
      <c r="H81" s="17">
        <v>4.0400000000000001E-9</v>
      </c>
      <c r="T81" s="248" t="s">
        <v>38</v>
      </c>
      <c r="U81" s="249"/>
      <c r="V81" s="249"/>
      <c r="W81" s="249"/>
      <c r="X81" s="249"/>
      <c r="Y81" s="15" t="s">
        <v>58</v>
      </c>
      <c r="Z81" s="17">
        <v>1.89E-2</v>
      </c>
      <c r="AB81" s="248" t="s">
        <v>38</v>
      </c>
      <c r="AC81" s="249"/>
      <c r="AD81" s="249"/>
      <c r="AE81" s="249"/>
      <c r="AF81" s="249"/>
      <c r="AG81" s="17">
        <v>7.5100000000000004E-4</v>
      </c>
    </row>
    <row r="82" spans="2:33" x14ac:dyDescent="0.25">
      <c r="B82" s="248" t="s">
        <v>23</v>
      </c>
      <c r="C82" s="249"/>
      <c r="D82" s="249"/>
      <c r="E82" s="249"/>
      <c r="F82" s="249"/>
      <c r="G82" s="15" t="s">
        <v>37</v>
      </c>
      <c r="H82" s="17">
        <v>8.1899999999999996E-10</v>
      </c>
      <c r="T82" s="248" t="s">
        <v>30</v>
      </c>
      <c r="U82" s="249"/>
      <c r="V82" s="249"/>
      <c r="W82" s="249"/>
      <c r="X82" s="249"/>
      <c r="Y82" s="15" t="s">
        <v>58</v>
      </c>
      <c r="Z82" s="17">
        <v>2.8899999999999999E-2</v>
      </c>
      <c r="AB82" s="248" t="s">
        <v>30</v>
      </c>
      <c r="AC82" s="249"/>
      <c r="AD82" s="249"/>
      <c r="AE82" s="249"/>
      <c r="AF82" s="249"/>
      <c r="AG82" s="17">
        <v>6.6399999999999999E-4</v>
      </c>
    </row>
    <row r="83" spans="2:33" x14ac:dyDescent="0.25">
      <c r="B83" s="248" t="s">
        <v>24</v>
      </c>
      <c r="C83" s="249"/>
      <c r="D83" s="249"/>
      <c r="E83" s="249"/>
      <c r="F83" s="249"/>
      <c r="G83" s="15" t="s">
        <v>37</v>
      </c>
      <c r="H83" s="17">
        <v>9.900000000000001E-10</v>
      </c>
      <c r="T83" s="248" t="s">
        <v>20</v>
      </c>
      <c r="U83" s="249"/>
      <c r="V83" s="249"/>
      <c r="W83" s="249"/>
      <c r="X83" s="249"/>
      <c r="Y83" s="15" t="s">
        <v>58</v>
      </c>
      <c r="Z83" s="17">
        <v>2.6800000000000001E-2</v>
      </c>
      <c r="AB83" s="248" t="s">
        <v>20</v>
      </c>
      <c r="AC83" s="249"/>
      <c r="AD83" s="249"/>
      <c r="AE83" s="249"/>
      <c r="AF83" s="249"/>
      <c r="AG83" s="17">
        <v>2.6099999999999999E-3</v>
      </c>
    </row>
    <row r="84" spans="2:33" x14ac:dyDescent="0.25">
      <c r="B84" s="250" t="s">
        <v>27</v>
      </c>
      <c r="C84" s="251"/>
      <c r="D84" s="251"/>
      <c r="E84" s="251"/>
      <c r="F84" s="251"/>
      <c r="G84" s="15" t="s">
        <v>37</v>
      </c>
      <c r="H84" s="18">
        <v>1.31E-11</v>
      </c>
      <c r="T84" s="248" t="s">
        <v>15</v>
      </c>
      <c r="U84" s="249"/>
      <c r="V84" s="249"/>
      <c r="W84" s="249"/>
      <c r="X84" s="249"/>
      <c r="Y84" s="15" t="s">
        <v>58</v>
      </c>
      <c r="Z84" s="67">
        <v>1.57</v>
      </c>
      <c r="AB84" s="248" t="s">
        <v>15</v>
      </c>
      <c r="AC84" s="249"/>
      <c r="AD84" s="249"/>
      <c r="AE84" s="249"/>
      <c r="AF84" s="249"/>
      <c r="AG84" s="18">
        <v>5.02E-5</v>
      </c>
    </row>
    <row r="85" spans="2:33" x14ac:dyDescent="0.25">
      <c r="B85" s="248" t="s">
        <v>25</v>
      </c>
      <c r="C85" s="249"/>
      <c r="D85" s="249"/>
      <c r="E85" s="249"/>
      <c r="F85" s="249"/>
      <c r="G85" s="15" t="s">
        <v>37</v>
      </c>
      <c r="H85" s="17">
        <v>4.8099999999999999E-10</v>
      </c>
      <c r="T85" s="248" t="s">
        <v>17</v>
      </c>
      <c r="U85" s="249"/>
      <c r="V85" s="249"/>
      <c r="W85" s="249"/>
      <c r="X85" s="249"/>
      <c r="Y85" s="15" t="s">
        <v>59</v>
      </c>
      <c r="Z85" s="67">
        <v>6.01</v>
      </c>
      <c r="AB85" s="248" t="s">
        <v>17</v>
      </c>
      <c r="AC85" s="249"/>
      <c r="AD85" s="249"/>
      <c r="AE85" s="249"/>
      <c r="AF85" s="249"/>
      <c r="AG85" s="18">
        <v>9.7400000000000004E-4</v>
      </c>
    </row>
    <row r="86" spans="2:33" x14ac:dyDescent="0.25">
      <c r="B86" s="248" t="s">
        <v>26</v>
      </c>
      <c r="C86" s="249"/>
      <c r="D86" s="249"/>
      <c r="E86" s="249"/>
      <c r="F86" s="249"/>
      <c r="G86" s="15" t="s">
        <v>37</v>
      </c>
      <c r="H86" s="17">
        <v>2.5000000000000001E-11</v>
      </c>
      <c r="T86" s="248" t="s">
        <v>13</v>
      </c>
      <c r="U86" s="249"/>
      <c r="V86" s="249"/>
      <c r="W86" s="249"/>
      <c r="X86" s="249"/>
      <c r="Y86" s="15" t="s">
        <v>60</v>
      </c>
      <c r="Z86" s="17">
        <v>3.9699999999999996E-3</v>
      </c>
      <c r="AB86" s="248" t="s">
        <v>13</v>
      </c>
      <c r="AC86" s="249"/>
      <c r="AD86" s="249"/>
      <c r="AE86" s="249"/>
      <c r="AF86" s="249"/>
      <c r="AG86" s="17">
        <v>3.3099999999999999E-8</v>
      </c>
    </row>
    <row r="87" spans="2:33" x14ac:dyDescent="0.25">
      <c r="B87" s="248" t="s">
        <v>28</v>
      </c>
      <c r="C87" s="249"/>
      <c r="D87" s="249"/>
      <c r="E87" s="249"/>
      <c r="F87" s="249"/>
      <c r="G87" s="15" t="s">
        <v>36</v>
      </c>
      <c r="H87" s="17">
        <v>5.2599999999999998E-11</v>
      </c>
      <c r="T87" s="248" t="s">
        <v>12</v>
      </c>
      <c r="U87" s="249"/>
      <c r="V87" s="249"/>
      <c r="W87" s="249"/>
      <c r="X87" s="249"/>
      <c r="Y87" s="15" t="s">
        <v>61</v>
      </c>
      <c r="Z87" s="17">
        <v>5.45E-2</v>
      </c>
      <c r="AB87" s="248" t="s">
        <v>12</v>
      </c>
      <c r="AC87" s="249"/>
      <c r="AD87" s="249"/>
      <c r="AE87" s="249"/>
      <c r="AF87" s="249"/>
      <c r="AG87" s="17">
        <v>5.5500000000000001E-5</v>
      </c>
    </row>
    <row r="88" spans="2:33" x14ac:dyDescent="0.25">
      <c r="B88" s="248" t="s">
        <v>29</v>
      </c>
      <c r="C88" s="249"/>
      <c r="D88" s="249"/>
      <c r="E88" s="249"/>
      <c r="F88" s="249"/>
      <c r="G88" s="15" t="s">
        <v>37</v>
      </c>
      <c r="H88" s="17">
        <v>2.6200000000000001E-11</v>
      </c>
      <c r="T88" s="243" t="s">
        <v>62</v>
      </c>
      <c r="U88" s="244"/>
      <c r="V88" s="244"/>
      <c r="W88" s="244"/>
      <c r="X88" s="244"/>
      <c r="Y88" s="19" t="s">
        <v>63</v>
      </c>
      <c r="Z88" s="20">
        <v>2.4299999999999999E-3</v>
      </c>
      <c r="AB88" s="243" t="s">
        <v>62</v>
      </c>
      <c r="AC88" s="244"/>
      <c r="AD88" s="244"/>
      <c r="AE88" s="244"/>
      <c r="AF88" s="244"/>
      <c r="AG88" s="20">
        <v>9.1099999999999992E-6</v>
      </c>
    </row>
    <row r="89" spans="2:33" x14ac:dyDescent="0.25">
      <c r="B89" s="248" t="s">
        <v>30</v>
      </c>
      <c r="C89" s="249"/>
      <c r="D89" s="249"/>
      <c r="E89" s="249"/>
      <c r="F89" s="249"/>
      <c r="G89" s="15" t="s">
        <v>37</v>
      </c>
      <c r="H89" s="17">
        <v>3.04E-12</v>
      </c>
    </row>
    <row r="90" spans="2:33" x14ac:dyDescent="0.25">
      <c r="B90" s="248" t="s">
        <v>31</v>
      </c>
      <c r="C90" s="249"/>
      <c r="D90" s="249"/>
      <c r="E90" s="249"/>
      <c r="F90" s="249"/>
      <c r="G90" s="15" t="s">
        <v>37</v>
      </c>
      <c r="H90" s="17">
        <v>3.3500000000000001E-12</v>
      </c>
    </row>
    <row r="91" spans="2:33" x14ac:dyDescent="0.25">
      <c r="B91" s="248" t="s">
        <v>39</v>
      </c>
      <c r="C91" s="249"/>
      <c r="D91" s="249"/>
      <c r="E91" s="249"/>
      <c r="F91" s="249"/>
      <c r="G91" s="15" t="s">
        <v>37</v>
      </c>
      <c r="H91" s="17">
        <v>3.4499999999999999E-13</v>
      </c>
    </row>
    <row r="92" spans="2:33" x14ac:dyDescent="0.25">
      <c r="B92" s="243" t="s">
        <v>33</v>
      </c>
      <c r="C92" s="244"/>
      <c r="D92" s="244"/>
      <c r="E92" s="244"/>
      <c r="F92" s="244"/>
      <c r="G92" s="19" t="s">
        <v>37</v>
      </c>
      <c r="H92" s="20">
        <v>2.3900000000000002E-15</v>
      </c>
    </row>
  </sheetData>
  <mergeCells count="69">
    <mergeCell ref="A2:J2"/>
    <mergeCell ref="A4:L29"/>
    <mergeCell ref="A33:P33"/>
    <mergeCell ref="S33:AJ33"/>
    <mergeCell ref="B70:F70"/>
    <mergeCell ref="AB70:AF70"/>
    <mergeCell ref="B71:F71"/>
    <mergeCell ref="T70:X70"/>
    <mergeCell ref="T71:X71"/>
    <mergeCell ref="J70:K70"/>
    <mergeCell ref="J71:K71"/>
    <mergeCell ref="J72:K72"/>
    <mergeCell ref="J73:K73"/>
    <mergeCell ref="B84:F84"/>
    <mergeCell ref="B78:F78"/>
    <mergeCell ref="B79:F79"/>
    <mergeCell ref="B80:F80"/>
    <mergeCell ref="B81:F81"/>
    <mergeCell ref="B82:F82"/>
    <mergeCell ref="B83:F83"/>
    <mergeCell ref="B72:F72"/>
    <mergeCell ref="B73:F73"/>
    <mergeCell ref="B74:F74"/>
    <mergeCell ref="B75:F75"/>
    <mergeCell ref="B76:F76"/>
    <mergeCell ref="B77:F77"/>
    <mergeCell ref="T88:X88"/>
    <mergeCell ref="T79:X79"/>
    <mergeCell ref="T80:X80"/>
    <mergeCell ref="T81:X81"/>
    <mergeCell ref="T82:X82"/>
    <mergeCell ref="T84:X84"/>
    <mergeCell ref="T85:X85"/>
    <mergeCell ref="T86:X86"/>
    <mergeCell ref="T87:X87"/>
    <mergeCell ref="T83:X83"/>
    <mergeCell ref="B90:F90"/>
    <mergeCell ref="B91:F91"/>
    <mergeCell ref="B92:F92"/>
    <mergeCell ref="B85:F85"/>
    <mergeCell ref="B86:F86"/>
    <mergeCell ref="B87:F87"/>
    <mergeCell ref="B88:F88"/>
    <mergeCell ref="B89:F89"/>
    <mergeCell ref="T78:X78"/>
    <mergeCell ref="AB75:AF75"/>
    <mergeCell ref="AB76:AF76"/>
    <mergeCell ref="AB77:AF77"/>
    <mergeCell ref="AB78:AF78"/>
    <mergeCell ref="T76:X76"/>
    <mergeCell ref="T77:X77"/>
    <mergeCell ref="T72:X72"/>
    <mergeCell ref="T73:X73"/>
    <mergeCell ref="T74:X74"/>
    <mergeCell ref="T75:X75"/>
    <mergeCell ref="AB71:AF71"/>
    <mergeCell ref="AB72:AF72"/>
    <mergeCell ref="AB73:AF73"/>
    <mergeCell ref="AB74:AF74"/>
    <mergeCell ref="AB79:AF79"/>
    <mergeCell ref="AB87:AF87"/>
    <mergeCell ref="AB88:AF88"/>
    <mergeCell ref="AB81:AF81"/>
    <mergeCell ref="AB82:AF82"/>
    <mergeCell ref="AB83:AF83"/>
    <mergeCell ref="AB84:AF84"/>
    <mergeCell ref="AB85:AF85"/>
    <mergeCell ref="AB86:AF86"/>
    <mergeCell ref="AB80:AF80"/>
  </mergeCells>
  <pageMargins left="0.511811024" right="0.511811024" top="0.78740157499999996" bottom="0.78740157499999996" header="0.31496062000000002" footer="0.31496062000000002"/>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2:AM102"/>
  <sheetViews>
    <sheetView zoomScale="90" zoomScaleNormal="90" workbookViewId="0">
      <selection activeCell="C101" sqref="C101"/>
    </sheetView>
  </sheetViews>
  <sheetFormatPr baseColWidth="10" defaultColWidth="9.140625" defaultRowHeight="15" x14ac:dyDescent="0.25"/>
  <cols>
    <col min="2" max="2" width="13.5703125" bestFit="1" customWidth="1"/>
    <col min="4" max="4" width="9.7109375" customWidth="1"/>
    <col min="7" max="7" width="9.85546875" bestFit="1" customWidth="1"/>
    <col min="10" max="10" width="13.5703125" bestFit="1" customWidth="1"/>
    <col min="12" max="12" width="9.85546875" bestFit="1" customWidth="1"/>
    <col min="14" max="14" width="13.7109375" bestFit="1" customWidth="1"/>
    <col min="27" max="27" width="12" bestFit="1" customWidth="1"/>
  </cols>
  <sheetData>
    <row r="2" spans="1:20" x14ac:dyDescent="0.25">
      <c r="A2" s="252" t="s">
        <v>77</v>
      </c>
      <c r="B2" s="252"/>
      <c r="C2" s="252"/>
      <c r="D2" s="252"/>
      <c r="E2" s="252"/>
      <c r="F2" s="252"/>
      <c r="G2" s="252"/>
      <c r="H2" s="252"/>
      <c r="I2" s="252"/>
      <c r="J2" s="252"/>
    </row>
    <row r="4" spans="1:20" ht="15" customHeight="1" x14ac:dyDescent="0.25">
      <c r="A4" s="253" t="s">
        <v>114</v>
      </c>
      <c r="B4" s="254"/>
      <c r="C4" s="254"/>
      <c r="D4" s="254"/>
      <c r="E4" s="254"/>
      <c r="F4" s="254"/>
      <c r="G4" s="254"/>
      <c r="H4" s="254"/>
      <c r="I4" s="254"/>
      <c r="J4" s="254"/>
      <c r="K4" s="254"/>
      <c r="L4" s="254"/>
      <c r="M4" s="254"/>
      <c r="N4" s="254"/>
      <c r="O4" s="254"/>
      <c r="P4" s="255"/>
      <c r="Q4" s="1"/>
      <c r="R4" s="129"/>
      <c r="S4" s="129"/>
      <c r="T4" s="129"/>
    </row>
    <row r="5" spans="1:20" x14ac:dyDescent="0.25">
      <c r="A5" s="256"/>
      <c r="B5" s="257"/>
      <c r="C5" s="257"/>
      <c r="D5" s="257"/>
      <c r="E5" s="257"/>
      <c r="F5" s="257"/>
      <c r="G5" s="257"/>
      <c r="H5" s="257"/>
      <c r="I5" s="257"/>
      <c r="J5" s="257"/>
      <c r="K5" s="257"/>
      <c r="L5" s="257"/>
      <c r="M5" s="257"/>
      <c r="N5" s="257"/>
      <c r="O5" s="257"/>
      <c r="P5" s="258"/>
      <c r="Q5" s="1"/>
      <c r="R5" s="129"/>
      <c r="S5" s="129"/>
      <c r="T5" s="129"/>
    </row>
    <row r="6" spans="1:20" x14ac:dyDescent="0.25">
      <c r="A6" s="256"/>
      <c r="B6" s="257"/>
      <c r="C6" s="257"/>
      <c r="D6" s="257"/>
      <c r="E6" s="257"/>
      <c r="F6" s="257"/>
      <c r="G6" s="257"/>
      <c r="H6" s="257"/>
      <c r="I6" s="257"/>
      <c r="J6" s="257"/>
      <c r="K6" s="257"/>
      <c r="L6" s="257"/>
      <c r="M6" s="257"/>
      <c r="N6" s="257"/>
      <c r="O6" s="257"/>
      <c r="P6" s="258"/>
      <c r="Q6" s="1"/>
      <c r="R6" s="129"/>
      <c r="S6" s="129"/>
      <c r="T6" s="129"/>
    </row>
    <row r="7" spans="1:20" x14ac:dyDescent="0.25">
      <c r="A7" s="256"/>
      <c r="B7" s="257"/>
      <c r="C7" s="257"/>
      <c r="D7" s="257"/>
      <c r="E7" s="257"/>
      <c r="F7" s="257"/>
      <c r="G7" s="257"/>
      <c r="H7" s="257"/>
      <c r="I7" s="257"/>
      <c r="J7" s="257"/>
      <c r="K7" s="257"/>
      <c r="L7" s="257"/>
      <c r="M7" s="257"/>
      <c r="N7" s="257"/>
      <c r="O7" s="257"/>
      <c r="P7" s="258"/>
      <c r="Q7" s="1"/>
      <c r="R7" s="129"/>
      <c r="S7" s="129"/>
      <c r="T7" s="129"/>
    </row>
    <row r="8" spans="1:20" x14ac:dyDescent="0.25">
      <c r="A8" s="256"/>
      <c r="B8" s="257"/>
      <c r="C8" s="257"/>
      <c r="D8" s="257"/>
      <c r="E8" s="257"/>
      <c r="F8" s="257"/>
      <c r="G8" s="257"/>
      <c r="H8" s="257"/>
      <c r="I8" s="257"/>
      <c r="J8" s="257"/>
      <c r="K8" s="257"/>
      <c r="L8" s="257"/>
      <c r="M8" s="257"/>
      <c r="N8" s="257"/>
      <c r="O8" s="257"/>
      <c r="P8" s="258"/>
      <c r="Q8" s="1"/>
      <c r="R8" s="129"/>
      <c r="S8" s="129"/>
      <c r="T8" s="129"/>
    </row>
    <row r="9" spans="1:20" x14ac:dyDescent="0.25">
      <c r="A9" s="256"/>
      <c r="B9" s="257"/>
      <c r="C9" s="257"/>
      <c r="D9" s="257"/>
      <c r="E9" s="257"/>
      <c r="F9" s="257"/>
      <c r="G9" s="257"/>
      <c r="H9" s="257"/>
      <c r="I9" s="257"/>
      <c r="J9" s="257"/>
      <c r="K9" s="257"/>
      <c r="L9" s="257"/>
      <c r="M9" s="257"/>
      <c r="N9" s="257"/>
      <c r="O9" s="257"/>
      <c r="P9" s="258"/>
      <c r="Q9" s="1"/>
      <c r="R9" s="129"/>
      <c r="S9" s="129"/>
      <c r="T9" s="129"/>
    </row>
    <row r="10" spans="1:20" x14ac:dyDescent="0.25">
      <c r="A10" s="256"/>
      <c r="B10" s="257"/>
      <c r="C10" s="257"/>
      <c r="D10" s="257"/>
      <c r="E10" s="257"/>
      <c r="F10" s="257"/>
      <c r="G10" s="257"/>
      <c r="H10" s="257"/>
      <c r="I10" s="257"/>
      <c r="J10" s="257"/>
      <c r="K10" s="257"/>
      <c r="L10" s="257"/>
      <c r="M10" s="257"/>
      <c r="N10" s="257"/>
      <c r="O10" s="257"/>
      <c r="P10" s="258"/>
      <c r="Q10" s="1"/>
    </row>
    <row r="11" spans="1:20" x14ac:dyDescent="0.25">
      <c r="A11" s="256"/>
      <c r="B11" s="257"/>
      <c r="C11" s="257"/>
      <c r="D11" s="257"/>
      <c r="E11" s="257"/>
      <c r="F11" s="257"/>
      <c r="G11" s="257"/>
      <c r="H11" s="257"/>
      <c r="I11" s="257"/>
      <c r="J11" s="257"/>
      <c r="K11" s="257"/>
      <c r="L11" s="257"/>
      <c r="M11" s="257"/>
      <c r="N11" s="257"/>
      <c r="O11" s="257"/>
      <c r="P11" s="258"/>
      <c r="Q11" s="1"/>
    </row>
    <row r="12" spans="1:20" x14ac:dyDescent="0.25">
      <c r="A12" s="256"/>
      <c r="B12" s="257"/>
      <c r="C12" s="257"/>
      <c r="D12" s="257"/>
      <c r="E12" s="257"/>
      <c r="F12" s="257"/>
      <c r="G12" s="257"/>
      <c r="H12" s="257"/>
      <c r="I12" s="257"/>
      <c r="J12" s="257"/>
      <c r="K12" s="257"/>
      <c r="L12" s="257"/>
      <c r="M12" s="257"/>
      <c r="N12" s="257"/>
      <c r="O12" s="257"/>
      <c r="P12" s="258"/>
      <c r="Q12" s="1"/>
    </row>
    <row r="13" spans="1:20" x14ac:dyDescent="0.25">
      <c r="A13" s="256"/>
      <c r="B13" s="257"/>
      <c r="C13" s="257"/>
      <c r="D13" s="257"/>
      <c r="E13" s="257"/>
      <c r="F13" s="257"/>
      <c r="G13" s="257"/>
      <c r="H13" s="257"/>
      <c r="I13" s="257"/>
      <c r="J13" s="257"/>
      <c r="K13" s="257"/>
      <c r="L13" s="257"/>
      <c r="M13" s="257"/>
      <c r="N13" s="257"/>
      <c r="O13" s="257"/>
      <c r="P13" s="258"/>
      <c r="Q13" s="1"/>
    </row>
    <row r="14" spans="1:20" x14ac:dyDescent="0.25">
      <c r="A14" s="256"/>
      <c r="B14" s="257"/>
      <c r="C14" s="257"/>
      <c r="D14" s="257"/>
      <c r="E14" s="257"/>
      <c r="F14" s="257"/>
      <c r="G14" s="257"/>
      <c r="H14" s="257"/>
      <c r="I14" s="257"/>
      <c r="J14" s="257"/>
      <c r="K14" s="257"/>
      <c r="L14" s="257"/>
      <c r="M14" s="257"/>
      <c r="N14" s="257"/>
      <c r="O14" s="257"/>
      <c r="P14" s="258"/>
      <c r="Q14" s="1"/>
    </row>
    <row r="15" spans="1:20" x14ac:dyDescent="0.25">
      <c r="A15" s="256"/>
      <c r="B15" s="257"/>
      <c r="C15" s="257"/>
      <c r="D15" s="257"/>
      <c r="E15" s="257"/>
      <c r="F15" s="257"/>
      <c r="G15" s="257"/>
      <c r="H15" s="257"/>
      <c r="I15" s="257"/>
      <c r="J15" s="257"/>
      <c r="K15" s="257"/>
      <c r="L15" s="257"/>
      <c r="M15" s="257"/>
      <c r="N15" s="257"/>
      <c r="O15" s="257"/>
      <c r="P15" s="258"/>
      <c r="Q15" s="1"/>
    </row>
    <row r="16" spans="1:20" x14ac:dyDescent="0.25">
      <c r="A16" s="256"/>
      <c r="B16" s="257"/>
      <c r="C16" s="257"/>
      <c r="D16" s="257"/>
      <c r="E16" s="257"/>
      <c r="F16" s="257"/>
      <c r="G16" s="257"/>
      <c r="H16" s="257"/>
      <c r="I16" s="257"/>
      <c r="J16" s="257"/>
      <c r="K16" s="257"/>
      <c r="L16" s="257"/>
      <c r="M16" s="257"/>
      <c r="N16" s="257"/>
      <c r="O16" s="257"/>
      <c r="P16" s="258"/>
      <c r="Q16" s="1"/>
    </row>
    <row r="17" spans="1:39" x14ac:dyDescent="0.25">
      <c r="A17" s="256"/>
      <c r="B17" s="257"/>
      <c r="C17" s="257"/>
      <c r="D17" s="257"/>
      <c r="E17" s="257"/>
      <c r="F17" s="257"/>
      <c r="G17" s="257"/>
      <c r="H17" s="257"/>
      <c r="I17" s="257"/>
      <c r="J17" s="257"/>
      <c r="K17" s="257"/>
      <c r="L17" s="257"/>
      <c r="M17" s="257"/>
      <c r="N17" s="257"/>
      <c r="O17" s="257"/>
      <c r="P17" s="258"/>
      <c r="Q17" s="1"/>
    </row>
    <row r="18" spans="1:39" x14ac:dyDescent="0.25">
      <c r="A18" s="256"/>
      <c r="B18" s="257"/>
      <c r="C18" s="257"/>
      <c r="D18" s="257"/>
      <c r="E18" s="257"/>
      <c r="F18" s="257"/>
      <c r="G18" s="257"/>
      <c r="H18" s="257"/>
      <c r="I18" s="257"/>
      <c r="J18" s="257"/>
      <c r="K18" s="257"/>
      <c r="L18" s="257"/>
      <c r="M18" s="257"/>
      <c r="N18" s="257"/>
      <c r="O18" s="257"/>
      <c r="P18" s="258"/>
      <c r="Q18" s="1"/>
    </row>
    <row r="19" spans="1:39" x14ac:dyDescent="0.25">
      <c r="A19" s="256"/>
      <c r="B19" s="257"/>
      <c r="C19" s="257"/>
      <c r="D19" s="257"/>
      <c r="E19" s="257"/>
      <c r="F19" s="257"/>
      <c r="G19" s="257"/>
      <c r="H19" s="257"/>
      <c r="I19" s="257"/>
      <c r="J19" s="257"/>
      <c r="K19" s="257"/>
      <c r="L19" s="257"/>
      <c r="M19" s="257"/>
      <c r="N19" s="257"/>
      <c r="O19" s="257"/>
      <c r="P19" s="258"/>
      <c r="Q19" s="1"/>
    </row>
    <row r="20" spans="1:39" x14ac:dyDescent="0.25">
      <c r="A20" s="256"/>
      <c r="B20" s="257"/>
      <c r="C20" s="257"/>
      <c r="D20" s="257"/>
      <c r="E20" s="257"/>
      <c r="F20" s="257"/>
      <c r="G20" s="257"/>
      <c r="H20" s="257"/>
      <c r="I20" s="257"/>
      <c r="J20" s="257"/>
      <c r="K20" s="257"/>
      <c r="L20" s="257"/>
      <c r="M20" s="257"/>
      <c r="N20" s="257"/>
      <c r="O20" s="257"/>
      <c r="P20" s="258"/>
      <c r="Q20" s="1"/>
    </row>
    <row r="21" spans="1:39" x14ac:dyDescent="0.25">
      <c r="A21" s="256"/>
      <c r="B21" s="257"/>
      <c r="C21" s="257"/>
      <c r="D21" s="257"/>
      <c r="E21" s="257"/>
      <c r="F21" s="257"/>
      <c r="G21" s="257"/>
      <c r="H21" s="257"/>
      <c r="I21" s="257"/>
      <c r="J21" s="257"/>
      <c r="K21" s="257"/>
      <c r="L21" s="257"/>
      <c r="M21" s="257"/>
      <c r="N21" s="257"/>
      <c r="O21" s="257"/>
      <c r="P21" s="258"/>
      <c r="Q21" s="1"/>
    </row>
    <row r="22" spans="1:39" x14ac:dyDescent="0.25">
      <c r="A22" s="259"/>
      <c r="B22" s="260"/>
      <c r="C22" s="260"/>
      <c r="D22" s="260"/>
      <c r="E22" s="260"/>
      <c r="F22" s="260"/>
      <c r="G22" s="260"/>
      <c r="H22" s="260"/>
      <c r="I22" s="260"/>
      <c r="J22" s="260"/>
      <c r="K22" s="260"/>
      <c r="L22" s="260"/>
      <c r="M22" s="260"/>
      <c r="N22" s="260"/>
      <c r="O22" s="260"/>
      <c r="P22" s="261"/>
      <c r="Q22" s="1"/>
    </row>
    <row r="23" spans="1:39" x14ac:dyDescent="0.25">
      <c r="A23" s="89"/>
      <c r="B23" s="89"/>
      <c r="C23" s="89"/>
      <c r="D23" s="89"/>
      <c r="E23" s="89"/>
      <c r="F23" s="89"/>
      <c r="G23" s="89"/>
      <c r="H23" s="89"/>
      <c r="I23" s="89"/>
      <c r="J23" s="89"/>
      <c r="K23" s="89"/>
      <c r="L23" s="89"/>
      <c r="M23" s="89"/>
      <c r="N23" s="89"/>
      <c r="O23" s="89"/>
      <c r="P23" s="89"/>
      <c r="Q23" s="1"/>
    </row>
    <row r="24" spans="1:39" x14ac:dyDescent="0.25">
      <c r="A24" s="89"/>
      <c r="B24" s="89"/>
      <c r="C24" s="89"/>
      <c r="D24" s="89"/>
      <c r="E24" s="89"/>
      <c r="F24" s="89"/>
      <c r="G24" s="89"/>
      <c r="H24" s="89"/>
      <c r="I24" s="89"/>
      <c r="J24" s="89"/>
      <c r="K24" s="89"/>
      <c r="L24" s="89"/>
      <c r="M24" s="89"/>
      <c r="N24" s="89"/>
      <c r="O24" s="89"/>
      <c r="P24" s="89"/>
    </row>
    <row r="26" spans="1:39" x14ac:dyDescent="0.25">
      <c r="A26" s="262" t="s">
        <v>45</v>
      </c>
      <c r="B26" s="262"/>
      <c r="C26" s="262"/>
      <c r="D26" s="262"/>
      <c r="E26" s="262"/>
      <c r="F26" s="262"/>
      <c r="G26" s="262"/>
      <c r="H26" s="262"/>
      <c r="I26" s="262"/>
      <c r="J26" s="262"/>
      <c r="K26" s="262"/>
      <c r="L26" s="262"/>
      <c r="M26" s="262"/>
      <c r="N26" s="262"/>
      <c r="O26" s="262"/>
      <c r="P26" s="262"/>
      <c r="V26" s="219" t="s">
        <v>46</v>
      </c>
      <c r="W26" s="219"/>
      <c r="X26" s="219"/>
      <c r="Y26" s="219"/>
      <c r="Z26" s="219"/>
      <c r="AA26" s="219"/>
      <c r="AB26" s="219"/>
      <c r="AC26" s="219"/>
      <c r="AD26" s="219"/>
      <c r="AE26" s="219"/>
      <c r="AF26" s="219"/>
      <c r="AG26" s="219"/>
      <c r="AH26" s="219"/>
      <c r="AI26" s="219"/>
      <c r="AJ26" s="219"/>
      <c r="AK26" s="219"/>
      <c r="AL26" s="219"/>
      <c r="AM26" s="219"/>
    </row>
    <row r="72" spans="2:35" x14ac:dyDescent="0.25">
      <c r="B72" s="217" t="s">
        <v>34</v>
      </c>
      <c r="C72" s="245"/>
      <c r="D72" s="245"/>
      <c r="E72" s="245"/>
      <c r="F72" s="245"/>
      <c r="G72" s="21" t="s">
        <v>7</v>
      </c>
      <c r="H72" s="22" t="s">
        <v>8</v>
      </c>
      <c r="J72" s="263" t="s">
        <v>6</v>
      </c>
      <c r="K72" s="264"/>
      <c r="L72" s="71" t="s">
        <v>7</v>
      </c>
      <c r="M72" s="71" t="s">
        <v>8</v>
      </c>
      <c r="N72" s="64" t="s">
        <v>48</v>
      </c>
      <c r="V72" s="217" t="s">
        <v>34</v>
      </c>
      <c r="W72" s="245"/>
      <c r="X72" s="245"/>
      <c r="Y72" s="245"/>
      <c r="Z72" s="245"/>
      <c r="AA72" s="69" t="s">
        <v>7</v>
      </c>
      <c r="AB72" s="22" t="s">
        <v>8</v>
      </c>
      <c r="AD72" s="217" t="s">
        <v>34</v>
      </c>
      <c r="AE72" s="245"/>
      <c r="AF72" s="245"/>
      <c r="AG72" s="245"/>
      <c r="AH72" s="245"/>
      <c r="AI72" s="22" t="s">
        <v>8</v>
      </c>
    </row>
    <row r="73" spans="2:35" x14ac:dyDescent="0.25">
      <c r="B73" s="220" t="s">
        <v>12</v>
      </c>
      <c r="C73" s="221"/>
      <c r="D73" s="221"/>
      <c r="E73" s="221"/>
      <c r="F73" s="221"/>
      <c r="G73" s="15" t="s">
        <v>35</v>
      </c>
      <c r="H73" s="17">
        <v>5.33E-2</v>
      </c>
      <c r="J73" s="220" t="s">
        <v>3</v>
      </c>
      <c r="K73" s="221"/>
      <c r="L73" s="35" t="s">
        <v>36</v>
      </c>
      <c r="M73" s="61">
        <v>9.6900000000000004E-6</v>
      </c>
      <c r="N73" s="65">
        <v>4.0400000000000001E-4</v>
      </c>
      <c r="V73" s="246" t="s">
        <v>49</v>
      </c>
      <c r="W73" s="247"/>
      <c r="X73" s="247"/>
      <c r="Y73" s="247"/>
      <c r="Z73" s="247"/>
      <c r="AA73" s="15" t="s">
        <v>50</v>
      </c>
      <c r="AB73" s="6">
        <v>5.0999999999999996</v>
      </c>
      <c r="AD73" s="246" t="s">
        <v>49</v>
      </c>
      <c r="AE73" s="247"/>
      <c r="AF73" s="247"/>
      <c r="AG73" s="247"/>
      <c r="AH73" s="247"/>
      <c r="AI73" s="17">
        <v>6.3699999999999998E-4</v>
      </c>
    </row>
    <row r="74" spans="2:35" x14ac:dyDescent="0.25">
      <c r="B74" s="220" t="s">
        <v>13</v>
      </c>
      <c r="C74" s="221"/>
      <c r="D74" s="221"/>
      <c r="E74" s="221"/>
      <c r="F74" s="221"/>
      <c r="G74" s="15" t="s">
        <v>35</v>
      </c>
      <c r="H74" s="17">
        <v>1.67E-3</v>
      </c>
      <c r="J74" s="220" t="s">
        <v>4</v>
      </c>
      <c r="K74" s="221"/>
      <c r="L74" s="26" t="s">
        <v>37</v>
      </c>
      <c r="M74" s="56">
        <v>9.1800000000000001E-8</v>
      </c>
      <c r="N74" s="65">
        <v>6.2000000000000003E-5</v>
      </c>
      <c r="V74" s="220" t="s">
        <v>19</v>
      </c>
      <c r="W74" s="221"/>
      <c r="X74" s="221"/>
      <c r="Y74" s="221"/>
      <c r="Z74" s="221"/>
      <c r="AA74" s="15" t="s">
        <v>51</v>
      </c>
      <c r="AB74" s="17">
        <v>2.1699999999999999E-5</v>
      </c>
      <c r="AD74" s="220" t="s">
        <v>19</v>
      </c>
      <c r="AE74" s="221"/>
      <c r="AF74" s="221"/>
      <c r="AG74" s="221"/>
      <c r="AH74" s="221"/>
      <c r="AI74" s="17">
        <v>3.6200000000000002E-4</v>
      </c>
    </row>
    <row r="75" spans="2:35" x14ac:dyDescent="0.25">
      <c r="B75" s="220" t="s">
        <v>14</v>
      </c>
      <c r="C75" s="221"/>
      <c r="D75" s="221"/>
      <c r="E75" s="221"/>
      <c r="F75" s="221"/>
      <c r="G75" s="15" t="s">
        <v>36</v>
      </c>
      <c r="H75" s="17">
        <v>4.7299999999999996E-6</v>
      </c>
      <c r="J75" s="222" t="s">
        <v>5</v>
      </c>
      <c r="K75" s="223"/>
      <c r="L75" s="58" t="s">
        <v>47</v>
      </c>
      <c r="M75" s="62">
        <v>5.5E-2</v>
      </c>
      <c r="N75" s="66">
        <v>1.9599999999999999E-6</v>
      </c>
      <c r="V75" s="248" t="s">
        <v>28</v>
      </c>
      <c r="W75" s="249"/>
      <c r="X75" s="249"/>
      <c r="Y75" s="249"/>
      <c r="Z75" s="249"/>
      <c r="AA75" s="15" t="s">
        <v>52</v>
      </c>
      <c r="AB75" s="17">
        <v>1.6E-2</v>
      </c>
      <c r="AD75" s="248" t="s">
        <v>28</v>
      </c>
      <c r="AE75" s="249"/>
      <c r="AF75" s="249"/>
      <c r="AG75" s="249"/>
      <c r="AH75" s="249"/>
      <c r="AI75" s="17">
        <v>3.3399999999999999E-5</v>
      </c>
    </row>
    <row r="76" spans="2:35" x14ac:dyDescent="0.25">
      <c r="B76" s="248" t="s">
        <v>16</v>
      </c>
      <c r="C76" s="249"/>
      <c r="D76" s="249"/>
      <c r="E76" s="249"/>
      <c r="F76" s="249"/>
      <c r="G76" s="15" t="s">
        <v>36</v>
      </c>
      <c r="H76" s="17">
        <v>4.0799999999999999E-6</v>
      </c>
      <c r="V76" s="248" t="s">
        <v>21</v>
      </c>
      <c r="W76" s="249"/>
      <c r="X76" s="249"/>
      <c r="Y76" s="249"/>
      <c r="Z76" s="249"/>
      <c r="AA76" s="15" t="s">
        <v>53</v>
      </c>
      <c r="AB76" s="17">
        <v>4.5599999999999998E-3</v>
      </c>
      <c r="AD76" s="248" t="s">
        <v>21</v>
      </c>
      <c r="AE76" s="249"/>
      <c r="AF76" s="249"/>
      <c r="AG76" s="249"/>
      <c r="AH76" s="249"/>
      <c r="AI76" s="17">
        <v>2.22E-4</v>
      </c>
    </row>
    <row r="77" spans="2:35" x14ac:dyDescent="0.25">
      <c r="B77" s="248" t="s">
        <v>15</v>
      </c>
      <c r="C77" s="249"/>
      <c r="D77" s="249"/>
      <c r="E77" s="249"/>
      <c r="F77" s="249"/>
      <c r="G77" s="15" t="s">
        <v>36</v>
      </c>
      <c r="H77" s="17">
        <v>7.0699999999999996E-7</v>
      </c>
      <c r="V77" s="248" t="s">
        <v>16</v>
      </c>
      <c r="W77" s="249"/>
      <c r="X77" s="249"/>
      <c r="Y77" s="249"/>
      <c r="Z77" s="249"/>
      <c r="AA77" s="15" t="s">
        <v>54</v>
      </c>
      <c r="AB77" s="17">
        <v>6.4900000000000001E-3</v>
      </c>
      <c r="AD77" s="248" t="s">
        <v>16</v>
      </c>
      <c r="AE77" s="249"/>
      <c r="AF77" s="249"/>
      <c r="AG77" s="249"/>
      <c r="AH77" s="249"/>
      <c r="AI77" s="17">
        <v>2.5399999999999999E-4</v>
      </c>
    </row>
    <row r="78" spans="2:35" x14ac:dyDescent="0.25">
      <c r="B78" s="248" t="s">
        <v>20</v>
      </c>
      <c r="C78" s="249"/>
      <c r="D78" s="249"/>
      <c r="E78" s="249"/>
      <c r="F78" s="249"/>
      <c r="G78" s="15" t="s">
        <v>36</v>
      </c>
      <c r="H78" s="17">
        <v>1.5099999999999999E-7</v>
      </c>
      <c r="V78" s="248" t="s">
        <v>25</v>
      </c>
      <c r="W78" s="249"/>
      <c r="X78" s="249"/>
      <c r="Y78" s="249"/>
      <c r="Z78" s="249"/>
      <c r="AA78" s="15" t="s">
        <v>53</v>
      </c>
      <c r="AB78" s="17">
        <v>5.3499999999999997E-3</v>
      </c>
      <c r="AD78" s="248" t="s">
        <v>25</v>
      </c>
      <c r="AE78" s="249"/>
      <c r="AF78" s="249"/>
      <c r="AG78" s="249"/>
      <c r="AH78" s="249"/>
      <c r="AI78" s="17">
        <v>3.01E-4</v>
      </c>
    </row>
    <row r="79" spans="2:35" x14ac:dyDescent="0.25">
      <c r="B79" s="248" t="s">
        <v>17</v>
      </c>
      <c r="C79" s="249"/>
      <c r="D79" s="249"/>
      <c r="E79" s="249"/>
      <c r="F79" s="249"/>
      <c r="G79" s="15" t="s">
        <v>37</v>
      </c>
      <c r="H79" s="17">
        <v>7.4299999999999997E-8</v>
      </c>
      <c r="J79" s="70" t="s">
        <v>6</v>
      </c>
      <c r="K79" s="71" t="s">
        <v>9</v>
      </c>
      <c r="L79" s="13" t="s">
        <v>10</v>
      </c>
      <c r="V79" s="248" t="s">
        <v>23</v>
      </c>
      <c r="W79" s="249"/>
      <c r="X79" s="249"/>
      <c r="Y79" s="249"/>
      <c r="Z79" s="249"/>
      <c r="AA79" s="15" t="s">
        <v>55</v>
      </c>
      <c r="AB79" s="17">
        <v>5.2900000000000004E-3</v>
      </c>
      <c r="AD79" s="248" t="s">
        <v>23</v>
      </c>
      <c r="AE79" s="249"/>
      <c r="AF79" s="249"/>
      <c r="AG79" s="249"/>
      <c r="AH79" s="249"/>
      <c r="AI79" s="17">
        <v>1.2899999999999999E-4</v>
      </c>
    </row>
    <row r="80" spans="2:35" x14ac:dyDescent="0.25">
      <c r="B80" s="248" t="s">
        <v>18</v>
      </c>
      <c r="C80" s="249"/>
      <c r="D80" s="249"/>
      <c r="E80" s="249"/>
      <c r="F80" s="249"/>
      <c r="G80" s="15" t="s">
        <v>37</v>
      </c>
      <c r="H80" s="17">
        <v>1.4300000000000001E-8</v>
      </c>
      <c r="J80" s="4" t="s">
        <v>3</v>
      </c>
      <c r="K80" s="5">
        <v>121</v>
      </c>
      <c r="L80" s="6">
        <f>(K80*100)/$K$83</f>
        <v>82.312925170068027</v>
      </c>
      <c r="V80" s="248" t="s">
        <v>24</v>
      </c>
      <c r="W80" s="249"/>
      <c r="X80" s="249"/>
      <c r="Y80" s="249"/>
      <c r="Z80" s="249"/>
      <c r="AA80" s="15" t="s">
        <v>56</v>
      </c>
      <c r="AB80" s="17">
        <v>1.8E-3</v>
      </c>
      <c r="AD80" s="248" t="s">
        <v>24</v>
      </c>
      <c r="AE80" s="249"/>
      <c r="AF80" s="249"/>
      <c r="AG80" s="249"/>
      <c r="AH80" s="249"/>
      <c r="AI80" s="17">
        <v>2.7699999999999999E-3</v>
      </c>
    </row>
    <row r="81" spans="2:35" x14ac:dyDescent="0.25">
      <c r="B81" s="248" t="s">
        <v>19</v>
      </c>
      <c r="C81" s="249"/>
      <c r="D81" s="249"/>
      <c r="E81" s="249"/>
      <c r="F81" s="249"/>
      <c r="G81" s="15" t="s">
        <v>36</v>
      </c>
      <c r="H81" s="17">
        <v>1.15E-8</v>
      </c>
      <c r="J81" s="4" t="s">
        <v>4</v>
      </c>
      <c r="K81" s="7">
        <v>24.8</v>
      </c>
      <c r="L81" s="6">
        <f t="shared" ref="L81:L82" si="0">(K81*100)/$K$83</f>
        <v>16.870748299319729</v>
      </c>
      <c r="V81" s="248" t="s">
        <v>31</v>
      </c>
      <c r="W81" s="249"/>
      <c r="X81" s="249"/>
      <c r="Y81" s="249"/>
      <c r="Z81" s="249"/>
      <c r="AA81" s="15" t="s">
        <v>57</v>
      </c>
      <c r="AB81" s="17">
        <v>5.7200000000000003E-3</v>
      </c>
      <c r="AD81" s="248" t="s">
        <v>31</v>
      </c>
      <c r="AE81" s="249"/>
      <c r="AF81" s="249"/>
      <c r="AG81" s="249"/>
      <c r="AH81" s="249"/>
      <c r="AI81" s="17">
        <v>1.24E-3</v>
      </c>
    </row>
    <row r="82" spans="2:35" x14ac:dyDescent="0.25">
      <c r="B82" s="248" t="s">
        <v>22</v>
      </c>
      <c r="C82" s="249"/>
      <c r="D82" s="249"/>
      <c r="E82" s="249"/>
      <c r="F82" s="249"/>
      <c r="G82" s="15" t="s">
        <v>36</v>
      </c>
      <c r="H82" s="17">
        <v>7.5200000000000005E-9</v>
      </c>
      <c r="J82" s="4" t="s">
        <v>5</v>
      </c>
      <c r="K82" s="7">
        <v>0.58899999999999997</v>
      </c>
      <c r="L82" s="6">
        <f t="shared" si="0"/>
        <v>0.40068027210884355</v>
      </c>
      <c r="V82" s="248" t="s">
        <v>26</v>
      </c>
      <c r="W82" s="249"/>
      <c r="X82" s="249"/>
      <c r="Y82" s="249"/>
      <c r="Z82" s="249"/>
      <c r="AA82" s="15" t="s">
        <v>58</v>
      </c>
      <c r="AB82" s="6">
        <v>6.01</v>
      </c>
      <c r="AD82" s="248" t="s">
        <v>26</v>
      </c>
      <c r="AE82" s="249"/>
      <c r="AF82" s="249"/>
      <c r="AG82" s="249"/>
      <c r="AH82" s="249"/>
      <c r="AI82" s="17">
        <v>3.9599999999999998E-4</v>
      </c>
    </row>
    <row r="83" spans="2:35" x14ac:dyDescent="0.25">
      <c r="B83" s="248" t="s">
        <v>21</v>
      </c>
      <c r="C83" s="249"/>
      <c r="D83" s="249"/>
      <c r="E83" s="249"/>
      <c r="F83" s="249"/>
      <c r="G83" s="15" t="s">
        <v>36</v>
      </c>
      <c r="H83" s="17">
        <v>4.1499999999999999E-9</v>
      </c>
      <c r="J83" s="8" t="s">
        <v>11</v>
      </c>
      <c r="K83" s="90">
        <v>147</v>
      </c>
      <c r="L83" s="10"/>
      <c r="N83" s="15"/>
      <c r="O83" s="249"/>
      <c r="P83" s="249"/>
      <c r="Q83" s="249"/>
      <c r="R83" s="249"/>
      <c r="S83" s="249"/>
      <c r="V83" s="248" t="s">
        <v>38</v>
      </c>
      <c r="W83" s="249"/>
      <c r="X83" s="249"/>
      <c r="Y83" s="249"/>
      <c r="Z83" s="249"/>
      <c r="AA83" s="15" t="s">
        <v>58</v>
      </c>
      <c r="AB83" s="17">
        <v>3.8100000000000002E-2</v>
      </c>
      <c r="AD83" s="248" t="s">
        <v>38</v>
      </c>
      <c r="AE83" s="249"/>
      <c r="AF83" s="249"/>
      <c r="AG83" s="249"/>
      <c r="AH83" s="249"/>
      <c r="AI83" s="17">
        <v>1.5100000000000001E-3</v>
      </c>
    </row>
    <row r="84" spans="2:35" x14ac:dyDescent="0.25">
      <c r="B84" s="248" t="s">
        <v>24</v>
      </c>
      <c r="C84" s="249"/>
      <c r="D84" s="249"/>
      <c r="E84" s="249"/>
      <c r="F84" s="249"/>
      <c r="G84" s="15" t="s">
        <v>37</v>
      </c>
      <c r="H84" s="17">
        <v>1.21E-9</v>
      </c>
      <c r="V84" s="248" t="s">
        <v>30</v>
      </c>
      <c r="W84" s="249"/>
      <c r="X84" s="249"/>
      <c r="Y84" s="249"/>
      <c r="Z84" s="249"/>
      <c r="AA84" s="15" t="s">
        <v>58</v>
      </c>
      <c r="AB84" s="17">
        <v>5.4899999999999997E-2</v>
      </c>
      <c r="AD84" s="248" t="s">
        <v>30</v>
      </c>
      <c r="AE84" s="249"/>
      <c r="AF84" s="249"/>
      <c r="AG84" s="249"/>
      <c r="AH84" s="249"/>
      <c r="AI84" s="17">
        <v>1.2600000000000001E-3</v>
      </c>
    </row>
    <row r="85" spans="2:35" x14ac:dyDescent="0.25">
      <c r="B85" s="248" t="s">
        <v>23</v>
      </c>
      <c r="C85" s="249"/>
      <c r="D85" s="249"/>
      <c r="E85" s="249"/>
      <c r="F85" s="249"/>
      <c r="G85" s="15" t="s">
        <v>37</v>
      </c>
      <c r="H85" s="17">
        <v>1.1200000000000001E-9</v>
      </c>
      <c r="V85" s="248" t="s">
        <v>20</v>
      </c>
      <c r="W85" s="249"/>
      <c r="X85" s="249"/>
      <c r="Y85" s="249"/>
      <c r="Z85" s="249"/>
      <c r="AA85" s="15" t="s">
        <v>58</v>
      </c>
      <c r="AB85" s="17">
        <v>4.5400000000000003E-2</v>
      </c>
      <c r="AD85" s="248" t="s">
        <v>20</v>
      </c>
      <c r="AE85" s="249"/>
      <c r="AF85" s="249"/>
      <c r="AG85" s="249"/>
      <c r="AH85" s="249"/>
      <c r="AI85" s="17">
        <v>4.4099999999999999E-3</v>
      </c>
    </row>
    <row r="86" spans="2:35" x14ac:dyDescent="0.25">
      <c r="B86" s="248" t="s">
        <v>25</v>
      </c>
      <c r="C86" s="249"/>
      <c r="D86" s="249"/>
      <c r="E86" s="249"/>
      <c r="F86" s="249"/>
      <c r="G86" s="15" t="s">
        <v>37</v>
      </c>
      <c r="H86" s="18">
        <v>6.9099999999999999E-10</v>
      </c>
      <c r="J86" s="15"/>
      <c r="K86" s="26"/>
      <c r="L86" s="26"/>
      <c r="M86" s="26"/>
      <c r="N86" s="26"/>
      <c r="O86" s="26"/>
      <c r="V86" s="248" t="s">
        <v>15</v>
      </c>
      <c r="W86" s="249"/>
      <c r="X86" s="249"/>
      <c r="Y86" s="249"/>
      <c r="Z86" s="249"/>
      <c r="AA86" s="15" t="s">
        <v>58</v>
      </c>
      <c r="AB86" s="67">
        <v>3.1</v>
      </c>
      <c r="AD86" s="248" t="s">
        <v>15</v>
      </c>
      <c r="AE86" s="249"/>
      <c r="AF86" s="249"/>
      <c r="AG86" s="249"/>
      <c r="AH86" s="249"/>
      <c r="AI86" s="18">
        <v>9.9300000000000001E-5</v>
      </c>
    </row>
    <row r="87" spans="2:35" x14ac:dyDescent="0.25">
      <c r="B87" s="248" t="s">
        <v>28</v>
      </c>
      <c r="C87" s="249"/>
      <c r="D87" s="249"/>
      <c r="E87" s="249"/>
      <c r="F87" s="249"/>
      <c r="G87" s="15" t="s">
        <v>36</v>
      </c>
      <c r="H87" s="17">
        <v>1.36E-10</v>
      </c>
      <c r="V87" s="248" t="s">
        <v>17</v>
      </c>
      <c r="W87" s="249"/>
      <c r="X87" s="249"/>
      <c r="Y87" s="249"/>
      <c r="Z87" s="249"/>
      <c r="AA87" s="15" t="s">
        <v>59</v>
      </c>
      <c r="AB87" s="67">
        <v>8.3800000000000008</v>
      </c>
      <c r="AD87" s="248" t="s">
        <v>17</v>
      </c>
      <c r="AE87" s="249"/>
      <c r="AF87" s="249"/>
      <c r="AG87" s="249"/>
      <c r="AH87" s="249"/>
      <c r="AI87" s="18">
        <v>1.3600000000000001E-3</v>
      </c>
    </row>
    <row r="88" spans="2:35" x14ac:dyDescent="0.25">
      <c r="B88" s="248" t="s">
        <v>26</v>
      </c>
      <c r="C88" s="249"/>
      <c r="D88" s="249"/>
      <c r="E88" s="249"/>
      <c r="F88" s="249"/>
      <c r="G88" s="15" t="s">
        <v>37</v>
      </c>
      <c r="H88" s="17">
        <v>6.8600000000000001E-11</v>
      </c>
      <c r="V88" s="248" t="s">
        <v>13</v>
      </c>
      <c r="W88" s="249"/>
      <c r="X88" s="249"/>
      <c r="Y88" s="249"/>
      <c r="Z88" s="249"/>
      <c r="AA88" s="15" t="s">
        <v>60</v>
      </c>
      <c r="AB88" s="17">
        <v>7.2100000000000003E-3</v>
      </c>
      <c r="AD88" s="248" t="s">
        <v>13</v>
      </c>
      <c r="AE88" s="249"/>
      <c r="AF88" s="249"/>
      <c r="AG88" s="249"/>
      <c r="AH88" s="249"/>
      <c r="AI88" s="17">
        <v>6.0100000000000002E-8</v>
      </c>
    </row>
    <row r="89" spans="2:35" x14ac:dyDescent="0.25">
      <c r="B89" s="248" t="s">
        <v>29</v>
      </c>
      <c r="C89" s="249"/>
      <c r="D89" s="249"/>
      <c r="E89" s="249"/>
      <c r="F89" s="249"/>
      <c r="G89" s="15" t="s">
        <v>37</v>
      </c>
      <c r="H89" s="17">
        <v>5.4899999999999999E-11</v>
      </c>
      <c r="V89" s="248" t="s">
        <v>12</v>
      </c>
      <c r="W89" s="249"/>
      <c r="X89" s="249"/>
      <c r="Y89" s="249"/>
      <c r="Z89" s="249"/>
      <c r="AA89" s="15" t="s">
        <v>61</v>
      </c>
      <c r="AB89" s="17">
        <v>0.14799999999999999</v>
      </c>
      <c r="AD89" s="248" t="s">
        <v>12</v>
      </c>
      <c r="AE89" s="249"/>
      <c r="AF89" s="249"/>
      <c r="AG89" s="249"/>
      <c r="AH89" s="249"/>
      <c r="AI89" s="17">
        <v>1.5100000000000001E-4</v>
      </c>
    </row>
    <row r="90" spans="2:35" x14ac:dyDescent="0.25">
      <c r="B90" s="250" t="s">
        <v>27</v>
      </c>
      <c r="C90" s="251"/>
      <c r="D90" s="251"/>
      <c r="E90" s="251"/>
      <c r="F90" s="251"/>
      <c r="G90" s="15" t="s">
        <v>37</v>
      </c>
      <c r="H90" s="17">
        <v>2.6400000000000001E-11</v>
      </c>
      <c r="V90" s="243" t="s">
        <v>62</v>
      </c>
      <c r="W90" s="244"/>
      <c r="X90" s="244"/>
      <c r="Y90" s="244"/>
      <c r="Z90" s="244"/>
      <c r="AA90" s="19" t="s">
        <v>63</v>
      </c>
      <c r="AB90" s="20">
        <v>7.6099999999999996E-3</v>
      </c>
      <c r="AD90" s="243" t="s">
        <v>62</v>
      </c>
      <c r="AE90" s="244"/>
      <c r="AF90" s="244"/>
      <c r="AG90" s="244"/>
      <c r="AH90" s="244"/>
      <c r="AI90" s="20">
        <v>2.8500000000000002E-5</v>
      </c>
    </row>
    <row r="91" spans="2:35" x14ac:dyDescent="0.25">
      <c r="B91" s="248" t="s">
        <v>31</v>
      </c>
      <c r="C91" s="249"/>
      <c r="D91" s="249"/>
      <c r="E91" s="249"/>
      <c r="F91" s="249"/>
      <c r="G91" s="15" t="s">
        <v>37</v>
      </c>
      <c r="H91" s="17">
        <v>7.7200000000000002E-12</v>
      </c>
    </row>
    <row r="92" spans="2:35" x14ac:dyDescent="0.25">
      <c r="B92" s="248" t="s">
        <v>30</v>
      </c>
      <c r="C92" s="249"/>
      <c r="D92" s="249"/>
      <c r="E92" s="249"/>
      <c r="F92" s="249"/>
      <c r="G92" s="15" t="s">
        <v>37</v>
      </c>
      <c r="H92" s="17">
        <v>5.7699999999999998E-12</v>
      </c>
    </row>
    <row r="93" spans="2:35" x14ac:dyDescent="0.25">
      <c r="B93" s="248" t="s">
        <v>32</v>
      </c>
      <c r="C93" s="249"/>
      <c r="D93" s="249"/>
      <c r="E93" s="249"/>
      <c r="F93" s="249"/>
      <c r="G93" s="15" t="s">
        <v>37</v>
      </c>
      <c r="H93" s="17">
        <v>3.9E-13</v>
      </c>
    </row>
    <row r="94" spans="2:35" x14ac:dyDescent="0.25">
      <c r="B94" s="243" t="s">
        <v>33</v>
      </c>
      <c r="C94" s="244"/>
      <c r="D94" s="244"/>
      <c r="E94" s="244"/>
      <c r="F94" s="244"/>
      <c r="G94" s="19" t="s">
        <v>37</v>
      </c>
      <c r="H94" s="20">
        <v>1.1799999999999999E-14</v>
      </c>
    </row>
    <row r="98" spans="2:4" x14ac:dyDescent="0.25">
      <c r="B98" s="16"/>
      <c r="C98" s="16"/>
      <c r="D98" s="16"/>
    </row>
    <row r="99" spans="2:4" x14ac:dyDescent="0.25">
      <c r="B99" s="23"/>
      <c r="C99" s="24"/>
      <c r="D99" s="25"/>
    </row>
    <row r="100" spans="2:4" x14ac:dyDescent="0.25">
      <c r="B100" s="23"/>
      <c r="C100" s="25"/>
      <c r="D100" s="25"/>
    </row>
    <row r="101" spans="2:4" x14ac:dyDescent="0.25">
      <c r="B101" s="23"/>
      <c r="C101" s="25"/>
      <c r="D101" s="25"/>
    </row>
    <row r="102" spans="2:4" x14ac:dyDescent="0.25">
      <c r="B102" s="23"/>
      <c r="C102" s="25"/>
      <c r="D102" s="23"/>
    </row>
  </sheetData>
  <mergeCells count="70">
    <mergeCell ref="A2:J2"/>
    <mergeCell ref="B72:F72"/>
    <mergeCell ref="B73:F73"/>
    <mergeCell ref="B74:F74"/>
    <mergeCell ref="A4:P22"/>
    <mergeCell ref="A26:P26"/>
    <mergeCell ref="B75:F75"/>
    <mergeCell ref="B76:F76"/>
    <mergeCell ref="B77:F77"/>
    <mergeCell ref="B78:F78"/>
    <mergeCell ref="B79:F79"/>
    <mergeCell ref="B80:F80"/>
    <mergeCell ref="B81:F81"/>
    <mergeCell ref="B82:F82"/>
    <mergeCell ref="B83:F83"/>
    <mergeCell ref="B84:F84"/>
    <mergeCell ref="B94:F94"/>
    <mergeCell ref="B85:F85"/>
    <mergeCell ref="B86:F86"/>
    <mergeCell ref="B87:F87"/>
    <mergeCell ref="B88:F88"/>
    <mergeCell ref="B89:F89"/>
    <mergeCell ref="O83:S83"/>
    <mergeCell ref="B90:F90"/>
    <mergeCell ref="B91:F91"/>
    <mergeCell ref="B92:F92"/>
    <mergeCell ref="B93:F93"/>
    <mergeCell ref="V26:AM26"/>
    <mergeCell ref="J72:K72"/>
    <mergeCell ref="J73:K73"/>
    <mergeCell ref="J74:K74"/>
    <mergeCell ref="J75:K75"/>
    <mergeCell ref="V72:Z72"/>
    <mergeCell ref="V73:Z73"/>
    <mergeCell ref="V74:Z74"/>
    <mergeCell ref="V75:Z75"/>
    <mergeCell ref="AD72:AH72"/>
    <mergeCell ref="AD73:AH73"/>
    <mergeCell ref="AD74:AH74"/>
    <mergeCell ref="AD75:AH75"/>
    <mergeCell ref="V76:Z76"/>
    <mergeCell ref="V77:Z77"/>
    <mergeCell ref="V78:Z78"/>
    <mergeCell ref="V79:Z79"/>
    <mergeCell ref="V80:Z80"/>
    <mergeCell ref="V81:Z81"/>
    <mergeCell ref="V82:Z82"/>
    <mergeCell ref="V83:Z83"/>
    <mergeCell ref="V84:Z84"/>
    <mergeCell ref="V85:Z85"/>
    <mergeCell ref="V86:Z86"/>
    <mergeCell ref="V87:Z87"/>
    <mergeCell ref="V88:Z88"/>
    <mergeCell ref="V89:Z89"/>
    <mergeCell ref="V90:Z90"/>
    <mergeCell ref="AD76:AH76"/>
    <mergeCell ref="AD77:AH77"/>
    <mergeCell ref="AD78:AH78"/>
    <mergeCell ref="AD79:AH79"/>
    <mergeCell ref="AD80:AH80"/>
    <mergeCell ref="AD81:AH81"/>
    <mergeCell ref="AD82:AH82"/>
    <mergeCell ref="AD83:AH83"/>
    <mergeCell ref="AD84:AH84"/>
    <mergeCell ref="AD85:AH85"/>
    <mergeCell ref="AD86:AH86"/>
    <mergeCell ref="AD87:AH87"/>
    <mergeCell ref="AD88:AH88"/>
    <mergeCell ref="AD89:AH89"/>
    <mergeCell ref="AD90:AH90"/>
  </mergeCells>
  <pageMargins left="0.511811024" right="0.511811024" top="0.78740157499999996" bottom="0.78740157499999996" header="0.31496062000000002" footer="0.31496062000000002"/>
  <pageSetup paperSize="0" orientation="portrait" horizontalDpi="0" verticalDpi="0" copies="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2:AJ82"/>
  <sheetViews>
    <sheetView topLeftCell="A40" workbookViewId="0">
      <selection activeCell="M53" sqref="M53:N55"/>
    </sheetView>
  </sheetViews>
  <sheetFormatPr baseColWidth="10" defaultColWidth="9.140625" defaultRowHeight="15" x14ac:dyDescent="0.25"/>
  <cols>
    <col min="2" max="2" width="13.5703125" bestFit="1" customWidth="1"/>
    <col min="7" max="7" width="9.85546875" bestFit="1" customWidth="1"/>
    <col min="10" max="10" width="13.5703125" bestFit="1" customWidth="1"/>
    <col min="12" max="12" width="9.85546875" bestFit="1" customWidth="1"/>
    <col min="14" max="14" width="13.7109375" bestFit="1" customWidth="1"/>
    <col min="25" max="25" width="12" bestFit="1" customWidth="1"/>
  </cols>
  <sheetData>
    <row r="2" spans="1:36" x14ac:dyDescent="0.25">
      <c r="A2" s="252" t="s">
        <v>78</v>
      </c>
      <c r="B2" s="252"/>
      <c r="C2" s="252"/>
      <c r="D2" s="252"/>
      <c r="E2" s="252"/>
      <c r="F2" s="252"/>
      <c r="G2" s="252"/>
      <c r="H2" s="252"/>
      <c r="I2" s="252"/>
      <c r="J2" s="252"/>
    </row>
    <row r="4" spans="1:36" x14ac:dyDescent="0.25">
      <c r="A4" s="253" t="s">
        <v>0</v>
      </c>
      <c r="B4" s="254"/>
      <c r="C4" s="254"/>
      <c r="D4" s="254"/>
      <c r="E4" s="254"/>
      <c r="F4" s="254"/>
      <c r="G4" s="254"/>
      <c r="H4" s="254"/>
      <c r="I4" s="255"/>
    </row>
    <row r="5" spans="1:36" x14ac:dyDescent="0.25">
      <c r="A5" s="256"/>
      <c r="B5" s="257"/>
      <c r="C5" s="257"/>
      <c r="D5" s="257"/>
      <c r="E5" s="257"/>
      <c r="F5" s="257"/>
      <c r="G5" s="257"/>
      <c r="H5" s="257"/>
      <c r="I5" s="258"/>
    </row>
    <row r="6" spans="1:36" x14ac:dyDescent="0.25">
      <c r="A6" s="256"/>
      <c r="B6" s="257"/>
      <c r="C6" s="257"/>
      <c r="D6" s="257"/>
      <c r="E6" s="257"/>
      <c r="F6" s="257"/>
      <c r="G6" s="257"/>
      <c r="H6" s="257"/>
      <c r="I6" s="258"/>
    </row>
    <row r="7" spans="1:36" x14ac:dyDescent="0.25">
      <c r="A7" s="256"/>
      <c r="B7" s="257"/>
      <c r="C7" s="257"/>
      <c r="D7" s="257"/>
      <c r="E7" s="257"/>
      <c r="F7" s="257"/>
      <c r="G7" s="257"/>
      <c r="H7" s="257"/>
      <c r="I7" s="258"/>
    </row>
    <row r="8" spans="1:36" x14ac:dyDescent="0.25">
      <c r="A8" s="256"/>
      <c r="B8" s="257"/>
      <c r="C8" s="257"/>
      <c r="D8" s="257"/>
      <c r="E8" s="257"/>
      <c r="F8" s="257"/>
      <c r="G8" s="257"/>
      <c r="H8" s="257"/>
      <c r="I8" s="258"/>
    </row>
    <row r="9" spans="1:36" x14ac:dyDescent="0.25">
      <c r="A9" s="259"/>
      <c r="B9" s="260"/>
      <c r="C9" s="260"/>
      <c r="D9" s="260"/>
      <c r="E9" s="260"/>
      <c r="F9" s="260"/>
      <c r="G9" s="260"/>
      <c r="H9" s="260"/>
      <c r="I9" s="261"/>
    </row>
    <row r="12" spans="1:36" x14ac:dyDescent="0.25">
      <c r="A12" s="262" t="s">
        <v>45</v>
      </c>
      <c r="B12" s="262"/>
      <c r="C12" s="262"/>
      <c r="D12" s="262"/>
      <c r="E12" s="262"/>
      <c r="F12" s="262"/>
      <c r="G12" s="262"/>
      <c r="H12" s="262"/>
      <c r="I12" s="262"/>
      <c r="J12" s="262"/>
      <c r="K12" s="262"/>
      <c r="L12" s="262"/>
      <c r="M12" s="262"/>
      <c r="N12" s="262"/>
      <c r="O12" s="262"/>
      <c r="P12" s="262"/>
      <c r="S12" s="219" t="s">
        <v>46</v>
      </c>
      <c r="T12" s="219"/>
      <c r="U12" s="219"/>
      <c r="V12" s="219"/>
      <c r="W12" s="219"/>
      <c r="X12" s="219"/>
      <c r="Y12" s="219"/>
      <c r="Z12" s="219"/>
      <c r="AA12" s="219"/>
      <c r="AB12" s="219"/>
      <c r="AC12" s="219"/>
      <c r="AD12" s="219"/>
      <c r="AE12" s="219"/>
      <c r="AF12" s="219"/>
      <c r="AG12" s="219"/>
      <c r="AH12" s="219"/>
      <c r="AI12" s="219"/>
      <c r="AJ12" s="219"/>
    </row>
    <row r="47" ht="10.5" customHeight="1" x14ac:dyDescent="0.25"/>
    <row r="52" spans="2:33" x14ac:dyDescent="0.25">
      <c r="B52" s="217" t="s">
        <v>34</v>
      </c>
      <c r="C52" s="245"/>
      <c r="D52" s="245"/>
      <c r="E52" s="245"/>
      <c r="F52" s="245"/>
      <c r="G52" s="21" t="s">
        <v>7</v>
      </c>
      <c r="H52" s="22" t="s">
        <v>8</v>
      </c>
      <c r="J52" s="263" t="s">
        <v>6</v>
      </c>
      <c r="K52" s="264"/>
      <c r="L52" s="71" t="s">
        <v>7</v>
      </c>
      <c r="M52" s="71" t="s">
        <v>8</v>
      </c>
      <c r="N52" s="64" t="s">
        <v>48</v>
      </c>
      <c r="T52" s="217" t="s">
        <v>34</v>
      </c>
      <c r="U52" s="245"/>
      <c r="V52" s="245"/>
      <c r="W52" s="245"/>
      <c r="X52" s="245"/>
      <c r="Y52" s="69" t="s">
        <v>7</v>
      </c>
      <c r="Z52" s="22" t="s">
        <v>8</v>
      </c>
      <c r="AB52" s="217" t="s">
        <v>34</v>
      </c>
      <c r="AC52" s="245"/>
      <c r="AD52" s="245"/>
      <c r="AE52" s="245"/>
      <c r="AF52" s="245"/>
      <c r="AG52" s="22" t="s">
        <v>8</v>
      </c>
    </row>
    <row r="53" spans="2:33" x14ac:dyDescent="0.25">
      <c r="B53" s="220" t="s">
        <v>12</v>
      </c>
      <c r="C53" s="221"/>
      <c r="D53" s="221"/>
      <c r="E53" s="221"/>
      <c r="F53" s="221"/>
      <c r="G53" s="15" t="s">
        <v>35</v>
      </c>
      <c r="H53" s="17">
        <v>0.152</v>
      </c>
      <c r="J53" s="220" t="s">
        <v>3</v>
      </c>
      <c r="K53" s="221"/>
      <c r="L53" s="35" t="s">
        <v>36</v>
      </c>
      <c r="M53" s="61">
        <v>6.4099999999999996E-6</v>
      </c>
      <c r="N53" s="65">
        <v>2.6699999999999998E-4</v>
      </c>
      <c r="T53" s="246" t="s">
        <v>49</v>
      </c>
      <c r="U53" s="247"/>
      <c r="V53" s="247"/>
      <c r="W53" s="247"/>
      <c r="X53" s="247"/>
      <c r="Y53" s="15" t="s">
        <v>50</v>
      </c>
      <c r="Z53" s="6">
        <v>5.67</v>
      </c>
      <c r="AB53" s="246" t="s">
        <v>49</v>
      </c>
      <c r="AC53" s="247"/>
      <c r="AD53" s="247"/>
      <c r="AE53" s="247"/>
      <c r="AF53" s="247"/>
      <c r="AG53" s="17">
        <v>7.0799999999999997E-4</v>
      </c>
    </row>
    <row r="54" spans="2:33" x14ac:dyDescent="0.25">
      <c r="B54" s="220" t="s">
        <v>13</v>
      </c>
      <c r="C54" s="221"/>
      <c r="D54" s="221"/>
      <c r="E54" s="221"/>
      <c r="F54" s="221"/>
      <c r="G54" s="15" t="s">
        <v>35</v>
      </c>
      <c r="H54" s="17">
        <v>4.3399999999999998E-4</v>
      </c>
      <c r="J54" s="220" t="s">
        <v>4</v>
      </c>
      <c r="K54" s="221"/>
      <c r="L54" s="26" t="s">
        <v>37</v>
      </c>
      <c r="M54" s="56">
        <v>6.7799999999999998E-8</v>
      </c>
      <c r="N54" s="65">
        <v>4.5800000000000002E-5</v>
      </c>
      <c r="T54" s="220" t="s">
        <v>19</v>
      </c>
      <c r="U54" s="221"/>
      <c r="V54" s="221"/>
      <c r="W54" s="221"/>
      <c r="X54" s="221"/>
      <c r="Y54" s="15" t="s">
        <v>51</v>
      </c>
      <c r="Z54" s="17">
        <v>3.2200000000000001E-6</v>
      </c>
      <c r="AB54" s="220" t="s">
        <v>19</v>
      </c>
      <c r="AC54" s="221"/>
      <c r="AD54" s="221"/>
      <c r="AE54" s="221"/>
      <c r="AF54" s="221"/>
      <c r="AG54" s="17">
        <v>5.38E-5</v>
      </c>
    </row>
    <row r="55" spans="2:33" x14ac:dyDescent="0.25">
      <c r="B55" s="220" t="s">
        <v>14</v>
      </c>
      <c r="C55" s="221"/>
      <c r="D55" s="221"/>
      <c r="E55" s="221"/>
      <c r="F55" s="221"/>
      <c r="G55" s="15" t="s">
        <v>36</v>
      </c>
      <c r="H55" s="17">
        <v>5.2599999999999996E-6</v>
      </c>
      <c r="J55" s="222" t="s">
        <v>5</v>
      </c>
      <c r="K55" s="223"/>
      <c r="L55" s="58" t="s">
        <v>47</v>
      </c>
      <c r="M55" s="62">
        <v>0.153</v>
      </c>
      <c r="N55" s="66">
        <v>5.4500000000000003E-6</v>
      </c>
      <c r="T55" s="248" t="s">
        <v>28</v>
      </c>
      <c r="U55" s="249"/>
      <c r="V55" s="249"/>
      <c r="W55" s="249"/>
      <c r="X55" s="249"/>
      <c r="Y55" s="15" t="s">
        <v>52</v>
      </c>
      <c r="Z55" s="17">
        <v>3.46E-3</v>
      </c>
      <c r="AB55" s="248" t="s">
        <v>28</v>
      </c>
      <c r="AC55" s="249"/>
      <c r="AD55" s="249"/>
      <c r="AE55" s="249"/>
      <c r="AF55" s="249"/>
      <c r="AG55" s="17">
        <v>7.1999999999999997E-6</v>
      </c>
    </row>
    <row r="56" spans="2:33" x14ac:dyDescent="0.25">
      <c r="B56" s="248" t="s">
        <v>16</v>
      </c>
      <c r="C56" s="249"/>
      <c r="D56" s="249"/>
      <c r="E56" s="249"/>
      <c r="F56" s="249"/>
      <c r="G56" s="15" t="s">
        <v>36</v>
      </c>
      <c r="H56" s="17">
        <v>7.0399999999999995E-7</v>
      </c>
      <c r="K56" s="26"/>
      <c r="L56" s="26"/>
      <c r="M56" s="26"/>
      <c r="N56" s="26"/>
      <c r="O56" s="26"/>
      <c r="T56" s="248" t="s">
        <v>21</v>
      </c>
      <c r="U56" s="249"/>
      <c r="V56" s="249"/>
      <c r="W56" s="249"/>
      <c r="X56" s="249"/>
      <c r="Y56" s="15" t="s">
        <v>53</v>
      </c>
      <c r="Z56" s="17">
        <v>5.6299999999999996E-3</v>
      </c>
      <c r="AB56" s="248" t="s">
        <v>21</v>
      </c>
      <c r="AC56" s="249"/>
      <c r="AD56" s="249"/>
      <c r="AE56" s="249"/>
      <c r="AF56" s="249"/>
      <c r="AG56" s="17">
        <v>2.7399999999999999E-4</v>
      </c>
    </row>
    <row r="57" spans="2:33" x14ac:dyDescent="0.25">
      <c r="B57" s="248" t="s">
        <v>15</v>
      </c>
      <c r="C57" s="249"/>
      <c r="D57" s="249"/>
      <c r="E57" s="249"/>
      <c r="F57" s="249"/>
      <c r="G57" s="15" t="s">
        <v>36</v>
      </c>
      <c r="H57" s="17">
        <v>4.3599999999999999E-7</v>
      </c>
      <c r="K57" s="15"/>
      <c r="L57" s="15"/>
      <c r="M57" s="15"/>
      <c r="N57" s="15"/>
      <c r="O57" s="15"/>
      <c r="T57" s="248" t="s">
        <v>16</v>
      </c>
      <c r="U57" s="249"/>
      <c r="V57" s="249"/>
      <c r="W57" s="249"/>
      <c r="X57" s="249"/>
      <c r="Y57" s="15" t="s">
        <v>54</v>
      </c>
      <c r="Z57" s="17">
        <v>1.1199999999999999E-3</v>
      </c>
      <c r="AB57" s="248" t="s">
        <v>16</v>
      </c>
      <c r="AC57" s="249"/>
      <c r="AD57" s="249"/>
      <c r="AE57" s="249"/>
      <c r="AF57" s="249"/>
      <c r="AG57" s="17">
        <v>4.3800000000000001E-5</v>
      </c>
    </row>
    <row r="58" spans="2:33" x14ac:dyDescent="0.25">
      <c r="B58" s="248" t="s">
        <v>17</v>
      </c>
      <c r="C58" s="249"/>
      <c r="D58" s="249"/>
      <c r="E58" s="249"/>
      <c r="F58" s="249"/>
      <c r="G58" s="15" t="s">
        <v>37</v>
      </c>
      <c r="H58" s="17">
        <v>4.9700000000000002E-8</v>
      </c>
      <c r="J58" s="70" t="s">
        <v>6</v>
      </c>
      <c r="K58" s="71" t="s">
        <v>9</v>
      </c>
      <c r="L58" s="13" t="s">
        <v>10</v>
      </c>
      <c r="M58" s="15"/>
      <c r="N58" s="15"/>
      <c r="O58" s="15"/>
      <c r="T58" s="248" t="s">
        <v>25</v>
      </c>
      <c r="U58" s="249"/>
      <c r="V58" s="249"/>
      <c r="W58" s="249"/>
      <c r="X58" s="249"/>
      <c r="Y58" s="15" t="s">
        <v>53</v>
      </c>
      <c r="Z58" s="17">
        <v>5.79E-3</v>
      </c>
      <c r="AB58" s="248" t="s">
        <v>25</v>
      </c>
      <c r="AC58" s="249"/>
      <c r="AD58" s="249"/>
      <c r="AE58" s="249"/>
      <c r="AF58" s="249"/>
      <c r="AG58" s="17">
        <v>3.2600000000000001E-4</v>
      </c>
    </row>
    <row r="59" spans="2:33" x14ac:dyDescent="0.25">
      <c r="B59" s="248" t="s">
        <v>18</v>
      </c>
      <c r="C59" s="249"/>
      <c r="D59" s="249"/>
      <c r="E59" s="249"/>
      <c r="F59" s="249"/>
      <c r="G59" s="15" t="s">
        <v>37</v>
      </c>
      <c r="H59" s="17">
        <v>1.59E-8</v>
      </c>
      <c r="J59" s="4" t="s">
        <v>3</v>
      </c>
      <c r="K59" s="7">
        <v>80.2</v>
      </c>
      <c r="L59" s="6">
        <f>(K59*100)/$K$62</f>
        <v>80.08787697223886</v>
      </c>
      <c r="M59" s="15"/>
      <c r="N59" s="15"/>
      <c r="O59" s="15"/>
      <c r="T59" s="248" t="s">
        <v>23</v>
      </c>
      <c r="U59" s="249"/>
      <c r="V59" s="249"/>
      <c r="W59" s="249"/>
      <c r="X59" s="249"/>
      <c r="Y59" s="15" t="s">
        <v>55</v>
      </c>
      <c r="Z59" s="17">
        <v>4.6800000000000001E-3</v>
      </c>
      <c r="AB59" s="248" t="s">
        <v>23</v>
      </c>
      <c r="AC59" s="249"/>
      <c r="AD59" s="249"/>
      <c r="AE59" s="249"/>
      <c r="AF59" s="249"/>
      <c r="AG59" s="17">
        <v>1.1400000000000001E-4</v>
      </c>
    </row>
    <row r="60" spans="2:33" x14ac:dyDescent="0.25">
      <c r="B60" s="248" t="s">
        <v>21</v>
      </c>
      <c r="C60" s="249"/>
      <c r="D60" s="249"/>
      <c r="E60" s="249"/>
      <c r="F60" s="249"/>
      <c r="G60" s="15" t="s">
        <v>36</v>
      </c>
      <c r="H60" s="17">
        <v>5.1199999999999997E-9</v>
      </c>
      <c r="J60" s="4" t="s">
        <v>4</v>
      </c>
      <c r="K60" s="7">
        <v>18.3</v>
      </c>
      <c r="L60" s="6">
        <f t="shared" ref="L60:L61" si="0">(K60*100)/$K$62</f>
        <v>18.274415817855004</v>
      </c>
      <c r="M60" s="15"/>
      <c r="N60" s="15"/>
      <c r="O60" s="15"/>
      <c r="T60" s="248" t="s">
        <v>24</v>
      </c>
      <c r="U60" s="249"/>
      <c r="V60" s="249"/>
      <c r="W60" s="249"/>
      <c r="X60" s="249"/>
      <c r="Y60" s="15" t="s">
        <v>56</v>
      </c>
      <c r="Z60" s="17">
        <v>5.9199999999999997E-4</v>
      </c>
      <c r="AB60" s="248" t="s">
        <v>24</v>
      </c>
      <c r="AC60" s="249"/>
      <c r="AD60" s="249"/>
      <c r="AE60" s="249"/>
      <c r="AF60" s="249"/>
      <c r="AG60" s="17">
        <v>9.1200000000000005E-4</v>
      </c>
    </row>
    <row r="61" spans="2:33" x14ac:dyDescent="0.25">
      <c r="B61" s="248" t="s">
        <v>20</v>
      </c>
      <c r="C61" s="249"/>
      <c r="D61" s="249"/>
      <c r="E61" s="249"/>
      <c r="F61" s="249"/>
      <c r="G61" s="15" t="s">
        <v>36</v>
      </c>
      <c r="H61" s="17">
        <v>2.5500000000000001E-9</v>
      </c>
      <c r="J61" s="4" t="s">
        <v>5</v>
      </c>
      <c r="K61" s="7">
        <v>1.64</v>
      </c>
      <c r="L61" s="6">
        <f t="shared" si="0"/>
        <v>1.6377072099061314</v>
      </c>
      <c r="M61" s="26"/>
      <c r="N61" s="26"/>
      <c r="O61" s="26"/>
      <c r="T61" s="248" t="s">
        <v>31</v>
      </c>
      <c r="U61" s="249"/>
      <c r="V61" s="249"/>
      <c r="W61" s="249"/>
      <c r="X61" s="249"/>
      <c r="Y61" s="15" t="s">
        <v>57</v>
      </c>
      <c r="Z61" s="17">
        <v>1.23E-3</v>
      </c>
      <c r="AB61" s="248" t="s">
        <v>31</v>
      </c>
      <c r="AC61" s="249"/>
      <c r="AD61" s="249"/>
      <c r="AE61" s="249"/>
      <c r="AF61" s="249"/>
      <c r="AG61" s="17">
        <v>2.6600000000000001E-4</v>
      </c>
    </row>
    <row r="62" spans="2:33" x14ac:dyDescent="0.25">
      <c r="B62" s="248" t="s">
        <v>19</v>
      </c>
      <c r="C62" s="249"/>
      <c r="D62" s="249"/>
      <c r="E62" s="249"/>
      <c r="F62" s="249"/>
      <c r="G62" s="15" t="s">
        <v>36</v>
      </c>
      <c r="H62" s="17">
        <v>1.7100000000000001E-9</v>
      </c>
      <c r="J62" s="8" t="s">
        <v>11</v>
      </c>
      <c r="K62" s="9">
        <f>SUM(K59:K61)</f>
        <v>100.14</v>
      </c>
      <c r="L62" s="27"/>
      <c r="M62" s="15"/>
      <c r="N62" s="15"/>
      <c r="O62" s="15"/>
      <c r="T62" s="248" t="s">
        <v>26</v>
      </c>
      <c r="U62" s="249"/>
      <c r="V62" s="249"/>
      <c r="W62" s="249"/>
      <c r="X62" s="249"/>
      <c r="Y62" s="15" t="s">
        <v>58</v>
      </c>
      <c r="Z62" s="6">
        <v>2.2999999999999998</v>
      </c>
      <c r="AB62" s="248" t="s">
        <v>26</v>
      </c>
      <c r="AC62" s="249"/>
      <c r="AD62" s="249"/>
      <c r="AE62" s="249"/>
      <c r="AF62" s="249"/>
      <c r="AG62" s="17">
        <v>1.5100000000000001E-4</v>
      </c>
    </row>
    <row r="63" spans="2:33" x14ac:dyDescent="0.25">
      <c r="B63" s="248" t="s">
        <v>23</v>
      </c>
      <c r="C63" s="249"/>
      <c r="D63" s="249"/>
      <c r="E63" s="249"/>
      <c r="F63" s="249"/>
      <c r="G63" s="15" t="s">
        <v>37</v>
      </c>
      <c r="H63" s="17">
        <v>9.9200000000000009E-10</v>
      </c>
      <c r="K63" s="15"/>
      <c r="L63" s="15"/>
      <c r="M63" s="15"/>
      <c r="N63" s="15"/>
      <c r="O63" s="15"/>
      <c r="T63" s="248" t="s">
        <v>38</v>
      </c>
      <c r="U63" s="249"/>
      <c r="V63" s="249"/>
      <c r="W63" s="249"/>
      <c r="X63" s="249"/>
      <c r="Y63" s="15" t="s">
        <v>58</v>
      </c>
      <c r="Z63" s="17">
        <v>0.17499999999999999</v>
      </c>
      <c r="AB63" s="248" t="s">
        <v>38</v>
      </c>
      <c r="AC63" s="249"/>
      <c r="AD63" s="249"/>
      <c r="AE63" s="249"/>
      <c r="AF63" s="249"/>
      <c r="AG63" s="17">
        <v>6.9699999999999996E-3</v>
      </c>
    </row>
    <row r="64" spans="2:33" x14ac:dyDescent="0.25">
      <c r="B64" s="248" t="s">
        <v>22</v>
      </c>
      <c r="C64" s="249"/>
      <c r="D64" s="249"/>
      <c r="E64" s="249"/>
      <c r="F64" s="249"/>
      <c r="G64" s="15" t="s">
        <v>36</v>
      </c>
      <c r="H64" s="17">
        <v>9.6199999999999999E-10</v>
      </c>
      <c r="K64" s="26"/>
      <c r="L64" s="26"/>
      <c r="M64" s="26"/>
      <c r="N64" s="26"/>
      <c r="O64" s="26"/>
      <c r="T64" s="248" t="s">
        <v>30</v>
      </c>
      <c r="U64" s="249"/>
      <c r="V64" s="249"/>
      <c r="W64" s="249"/>
      <c r="X64" s="249"/>
      <c r="Y64" s="15" t="s">
        <v>58</v>
      </c>
      <c r="Z64" s="17">
        <v>3.3099999999999997E-2</v>
      </c>
      <c r="AB64" s="248" t="s">
        <v>30</v>
      </c>
      <c r="AC64" s="249"/>
      <c r="AD64" s="249"/>
      <c r="AE64" s="249"/>
      <c r="AF64" s="249"/>
      <c r="AG64" s="17">
        <v>7.6199999999999998E-4</v>
      </c>
    </row>
    <row r="65" spans="2:33" x14ac:dyDescent="0.25">
      <c r="B65" s="248" t="s">
        <v>25</v>
      </c>
      <c r="C65" s="249"/>
      <c r="D65" s="249"/>
      <c r="E65" s="249"/>
      <c r="F65" s="249"/>
      <c r="G65" s="15" t="s">
        <v>37</v>
      </c>
      <c r="H65" s="17">
        <v>7.4600000000000001E-10</v>
      </c>
      <c r="K65" s="15"/>
      <c r="L65" s="15"/>
      <c r="M65" s="15"/>
      <c r="N65" s="15"/>
      <c r="O65" s="15"/>
      <c r="T65" s="248" t="s">
        <v>20</v>
      </c>
      <c r="U65" s="249"/>
      <c r="V65" s="249"/>
      <c r="W65" s="249"/>
      <c r="X65" s="249"/>
      <c r="Y65" s="15" t="s">
        <v>58</v>
      </c>
      <c r="Z65" s="17">
        <v>7.67E-4</v>
      </c>
      <c r="AB65" s="248" t="s">
        <v>20</v>
      </c>
      <c r="AC65" s="249"/>
      <c r="AD65" s="249"/>
      <c r="AE65" s="249"/>
      <c r="AF65" s="249"/>
      <c r="AG65" s="17">
        <v>7.4499999999999995E-5</v>
      </c>
    </row>
    <row r="66" spans="2:33" x14ac:dyDescent="0.25">
      <c r="B66" s="248" t="s">
        <v>24</v>
      </c>
      <c r="C66" s="249"/>
      <c r="D66" s="249"/>
      <c r="E66" s="249"/>
      <c r="F66" s="249"/>
      <c r="G66" s="15" t="s">
        <v>37</v>
      </c>
      <c r="H66" s="18">
        <v>3.9700000000000002E-10</v>
      </c>
      <c r="K66" s="15"/>
      <c r="L66" s="15"/>
      <c r="M66" s="15"/>
      <c r="N66" s="15"/>
      <c r="O66" s="15"/>
      <c r="T66" s="248" t="s">
        <v>15</v>
      </c>
      <c r="U66" s="249"/>
      <c r="V66" s="249"/>
      <c r="W66" s="249"/>
      <c r="X66" s="249"/>
      <c r="Y66" s="15" t="s">
        <v>58</v>
      </c>
      <c r="Z66" s="67">
        <v>1.91</v>
      </c>
      <c r="AB66" s="248" t="s">
        <v>15</v>
      </c>
      <c r="AC66" s="249"/>
      <c r="AD66" s="249"/>
      <c r="AE66" s="249"/>
      <c r="AF66" s="249"/>
      <c r="AG66" s="18">
        <v>6.1199999999999997E-5</v>
      </c>
    </row>
    <row r="67" spans="2:33" x14ac:dyDescent="0.25">
      <c r="B67" s="248" t="s">
        <v>38</v>
      </c>
      <c r="C67" s="249"/>
      <c r="D67" s="249"/>
      <c r="E67" s="249"/>
      <c r="F67" s="249"/>
      <c r="G67" s="15" t="s">
        <v>37</v>
      </c>
      <c r="H67" s="18">
        <v>1.2199999999999999E-10</v>
      </c>
      <c r="K67" s="15"/>
      <c r="L67" s="15"/>
      <c r="M67" s="15"/>
      <c r="N67" s="15"/>
      <c r="O67" s="15"/>
      <c r="T67" s="248" t="s">
        <v>17</v>
      </c>
      <c r="U67" s="249"/>
      <c r="V67" s="249"/>
      <c r="W67" s="249"/>
      <c r="X67" s="249"/>
      <c r="Y67" s="15" t="s">
        <v>59</v>
      </c>
      <c r="Z67" s="67">
        <v>5.6</v>
      </c>
      <c r="AB67" s="248" t="s">
        <v>17</v>
      </c>
      <c r="AC67" s="249"/>
      <c r="AD67" s="249"/>
      <c r="AE67" s="249"/>
      <c r="AF67" s="249"/>
      <c r="AG67" s="18">
        <v>9.0700000000000004E-4</v>
      </c>
    </row>
    <row r="68" spans="2:33" x14ac:dyDescent="0.25">
      <c r="B68" s="248" t="s">
        <v>28</v>
      </c>
      <c r="C68" s="249"/>
      <c r="D68" s="249"/>
      <c r="E68" s="249"/>
      <c r="F68" s="249"/>
      <c r="G68" s="15" t="s">
        <v>36</v>
      </c>
      <c r="H68" s="17">
        <v>2.9400000000000003E-11</v>
      </c>
      <c r="K68" s="28"/>
      <c r="L68" s="28"/>
      <c r="M68" s="28"/>
      <c r="N68" s="28"/>
      <c r="O68" s="28"/>
      <c r="T68" s="248" t="s">
        <v>13</v>
      </c>
      <c r="U68" s="249"/>
      <c r="V68" s="249"/>
      <c r="W68" s="249"/>
      <c r="X68" s="249"/>
      <c r="Y68" s="15" t="s">
        <v>60</v>
      </c>
      <c r="Z68" s="17">
        <v>1.8799999999999999E-3</v>
      </c>
      <c r="AB68" s="248" t="s">
        <v>13</v>
      </c>
      <c r="AC68" s="249"/>
      <c r="AD68" s="249"/>
      <c r="AE68" s="249"/>
      <c r="AF68" s="249"/>
      <c r="AG68" s="17">
        <v>1.5700000000000002E-8</v>
      </c>
    </row>
    <row r="69" spans="2:33" x14ac:dyDescent="0.25">
      <c r="B69" s="248" t="s">
        <v>26</v>
      </c>
      <c r="C69" s="249"/>
      <c r="D69" s="249"/>
      <c r="E69" s="249"/>
      <c r="F69" s="249"/>
      <c r="G69" s="15" t="s">
        <v>37</v>
      </c>
      <c r="H69" s="17">
        <v>2.6200000000000001E-11</v>
      </c>
      <c r="T69" s="248" t="s">
        <v>12</v>
      </c>
      <c r="U69" s="249"/>
      <c r="V69" s="249"/>
      <c r="W69" s="249"/>
      <c r="X69" s="249"/>
      <c r="Y69" s="15" t="s">
        <v>61</v>
      </c>
      <c r="Z69" s="17">
        <v>0.38500000000000001</v>
      </c>
      <c r="AB69" s="248" t="s">
        <v>12</v>
      </c>
      <c r="AC69" s="249"/>
      <c r="AD69" s="249"/>
      <c r="AE69" s="249"/>
      <c r="AF69" s="249"/>
      <c r="AG69" s="17">
        <v>3.9199999999999999E-4</v>
      </c>
    </row>
    <row r="70" spans="2:33" x14ac:dyDescent="0.25">
      <c r="B70" s="248" t="s">
        <v>29</v>
      </c>
      <c r="C70" s="249"/>
      <c r="D70" s="249"/>
      <c r="E70" s="249"/>
      <c r="F70" s="249"/>
      <c r="G70" s="15" t="s">
        <v>37</v>
      </c>
      <c r="H70" s="17">
        <v>7.9300000000000003E-12</v>
      </c>
      <c r="T70" s="243" t="s">
        <v>62</v>
      </c>
      <c r="U70" s="244"/>
      <c r="V70" s="244"/>
      <c r="W70" s="244"/>
      <c r="X70" s="244"/>
      <c r="Y70" s="19" t="s">
        <v>63</v>
      </c>
      <c r="Z70" s="20">
        <v>1.5399999999999999E-3</v>
      </c>
      <c r="AB70" s="243" t="s">
        <v>62</v>
      </c>
      <c r="AC70" s="244"/>
      <c r="AD70" s="244"/>
      <c r="AE70" s="244"/>
      <c r="AF70" s="244"/>
      <c r="AG70" s="20">
        <v>5.7799999999999997E-6</v>
      </c>
    </row>
    <row r="71" spans="2:33" x14ac:dyDescent="0.25">
      <c r="B71" s="248" t="s">
        <v>30</v>
      </c>
      <c r="C71" s="249"/>
      <c r="D71" s="249"/>
      <c r="E71" s="249"/>
      <c r="F71" s="249"/>
      <c r="G71" s="15" t="s">
        <v>37</v>
      </c>
      <c r="H71" s="17">
        <v>3.4800000000000001E-12</v>
      </c>
    </row>
    <row r="72" spans="2:33" x14ac:dyDescent="0.25">
      <c r="B72" s="248" t="s">
        <v>31</v>
      </c>
      <c r="C72" s="249"/>
      <c r="D72" s="249"/>
      <c r="E72" s="249"/>
      <c r="F72" s="249"/>
      <c r="G72" s="15" t="s">
        <v>37</v>
      </c>
      <c r="H72" s="17">
        <v>2.08E-12</v>
      </c>
    </row>
    <row r="73" spans="2:33" x14ac:dyDescent="0.25">
      <c r="B73" s="248" t="s">
        <v>39</v>
      </c>
      <c r="C73" s="249"/>
      <c r="D73" s="249"/>
      <c r="E73" s="249"/>
      <c r="F73" s="249"/>
      <c r="G73" s="15" t="s">
        <v>37</v>
      </c>
      <c r="H73" s="17">
        <v>4.3300000000000002E-13</v>
      </c>
    </row>
    <row r="74" spans="2:33" x14ac:dyDescent="0.25">
      <c r="B74" s="243" t="s">
        <v>33</v>
      </c>
      <c r="C74" s="244"/>
      <c r="D74" s="244"/>
      <c r="E74" s="244"/>
      <c r="F74" s="244"/>
      <c r="G74" s="19" t="s">
        <v>37</v>
      </c>
      <c r="H74" s="20">
        <v>2.9499999999999998E-15</v>
      </c>
    </row>
    <row r="78" spans="2:33" x14ac:dyDescent="0.25">
      <c r="B78" s="16"/>
      <c r="C78" s="16"/>
      <c r="D78" s="16"/>
    </row>
    <row r="79" spans="2:33" x14ac:dyDescent="0.25">
      <c r="B79" s="23"/>
      <c r="C79" s="25"/>
      <c r="D79" s="25"/>
    </row>
    <row r="80" spans="2:33" x14ac:dyDescent="0.25">
      <c r="B80" s="23"/>
      <c r="C80" s="25"/>
      <c r="D80" s="25"/>
    </row>
    <row r="81" spans="2:4" x14ac:dyDescent="0.25">
      <c r="B81" s="23"/>
      <c r="C81" s="25"/>
      <c r="D81" s="25"/>
    </row>
    <row r="82" spans="2:4" x14ac:dyDescent="0.25">
      <c r="B82" s="23"/>
      <c r="C82" s="25"/>
      <c r="D82" s="25"/>
    </row>
  </sheetData>
  <mergeCells count="69">
    <mergeCell ref="A4:I9"/>
    <mergeCell ref="A2:J2"/>
    <mergeCell ref="B52:F52"/>
    <mergeCell ref="B53:F53"/>
    <mergeCell ref="B54:F54"/>
    <mergeCell ref="A12:P12"/>
    <mergeCell ref="B55:F55"/>
    <mergeCell ref="B56:F56"/>
    <mergeCell ref="B57:F57"/>
    <mergeCell ref="B58:F58"/>
    <mergeCell ref="B59:F59"/>
    <mergeCell ref="B60:F60"/>
    <mergeCell ref="B61:F61"/>
    <mergeCell ref="B62:F62"/>
    <mergeCell ref="B63:F63"/>
    <mergeCell ref="B64:F64"/>
    <mergeCell ref="B71:F71"/>
    <mergeCell ref="B72:F72"/>
    <mergeCell ref="B73:F73"/>
    <mergeCell ref="B74:F74"/>
    <mergeCell ref="B65:F65"/>
    <mergeCell ref="B66:F66"/>
    <mergeCell ref="B68:F68"/>
    <mergeCell ref="B69:F69"/>
    <mergeCell ref="B70:F70"/>
    <mergeCell ref="B67:F67"/>
    <mergeCell ref="S12:AJ12"/>
    <mergeCell ref="J52:K52"/>
    <mergeCell ref="J53:K53"/>
    <mergeCell ref="J54:K54"/>
    <mergeCell ref="J55:K55"/>
    <mergeCell ref="T52:X52"/>
    <mergeCell ref="T53:X53"/>
    <mergeCell ref="T54:X54"/>
    <mergeCell ref="T55:X55"/>
    <mergeCell ref="AB52:AF52"/>
    <mergeCell ref="AB53:AF53"/>
    <mergeCell ref="AB54:AF54"/>
    <mergeCell ref="AB55:AF55"/>
    <mergeCell ref="T56:X56"/>
    <mergeCell ref="T57:X57"/>
    <mergeCell ref="T58:X58"/>
    <mergeCell ref="T59:X59"/>
    <mergeCell ref="T60:X60"/>
    <mergeCell ref="T61:X61"/>
    <mergeCell ref="T62:X62"/>
    <mergeCell ref="T63:X63"/>
    <mergeCell ref="T64:X64"/>
    <mergeCell ref="T65:X65"/>
    <mergeCell ref="T66:X66"/>
    <mergeCell ref="T67:X67"/>
    <mergeCell ref="T68:X68"/>
    <mergeCell ref="T69:X69"/>
    <mergeCell ref="T70:X70"/>
    <mergeCell ref="AB56:AF56"/>
    <mergeCell ref="AB57:AF57"/>
    <mergeCell ref="AB58:AF58"/>
    <mergeCell ref="AB59:AF59"/>
    <mergeCell ref="AB60:AF60"/>
    <mergeCell ref="AB61:AF61"/>
    <mergeCell ref="AB62:AF62"/>
    <mergeCell ref="AB63:AF63"/>
    <mergeCell ref="AB64:AF64"/>
    <mergeCell ref="AB65:AF65"/>
    <mergeCell ref="AB66:AF66"/>
    <mergeCell ref="AB67:AF67"/>
    <mergeCell ref="AB68:AF68"/>
    <mergeCell ref="AB69:AF69"/>
    <mergeCell ref="AB70:AF70"/>
  </mergeCells>
  <pageMargins left="0.511811024" right="0.511811024" top="0.78740157499999996" bottom="0.78740157499999996" header="0.31496062000000002" footer="0.31496062000000002"/>
  <pageSetup paperSize="0" orientation="portrait" horizontalDpi="0" verticalDpi="0" copies="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2:AJ79"/>
  <sheetViews>
    <sheetView topLeftCell="A82" workbookViewId="0">
      <selection activeCell="L64" sqref="L64"/>
    </sheetView>
  </sheetViews>
  <sheetFormatPr baseColWidth="10" defaultColWidth="9.140625" defaultRowHeight="15" x14ac:dyDescent="0.25"/>
  <cols>
    <col min="2" max="2" width="13.5703125" bestFit="1" customWidth="1"/>
    <col min="7" max="7" width="9.85546875" bestFit="1" customWidth="1"/>
    <col min="10" max="10" width="13.5703125" bestFit="1" customWidth="1"/>
    <col min="12" max="12" width="9.85546875" bestFit="1" customWidth="1"/>
    <col min="14" max="14" width="13.7109375" bestFit="1" customWidth="1"/>
    <col min="24" max="24" width="12" bestFit="1" customWidth="1"/>
  </cols>
  <sheetData>
    <row r="2" spans="1:36" x14ac:dyDescent="0.25">
      <c r="A2" s="252" t="s">
        <v>80</v>
      </c>
      <c r="B2" s="252"/>
      <c r="C2" s="252"/>
      <c r="D2" s="252"/>
      <c r="E2" s="252"/>
      <c r="F2" s="252"/>
      <c r="G2" s="252"/>
      <c r="H2" s="252"/>
      <c r="I2" s="252"/>
      <c r="J2" s="252"/>
    </row>
    <row r="4" spans="1:36" ht="15" customHeight="1" x14ac:dyDescent="0.25">
      <c r="A4" s="253" t="s">
        <v>79</v>
      </c>
      <c r="B4" s="254"/>
      <c r="C4" s="254"/>
      <c r="D4" s="254"/>
      <c r="E4" s="254"/>
      <c r="F4" s="254"/>
      <c r="G4" s="254"/>
      <c r="H4" s="254"/>
      <c r="I4" s="254"/>
      <c r="J4" s="255"/>
    </row>
    <row r="5" spans="1:36" x14ac:dyDescent="0.25">
      <c r="A5" s="256"/>
      <c r="B5" s="257"/>
      <c r="C5" s="257"/>
      <c r="D5" s="257"/>
      <c r="E5" s="257"/>
      <c r="F5" s="257"/>
      <c r="G5" s="257"/>
      <c r="H5" s="257"/>
      <c r="I5" s="257"/>
      <c r="J5" s="258"/>
    </row>
    <row r="6" spans="1:36" x14ac:dyDescent="0.25">
      <c r="A6" s="256"/>
      <c r="B6" s="257"/>
      <c r="C6" s="257"/>
      <c r="D6" s="257"/>
      <c r="E6" s="257"/>
      <c r="F6" s="257"/>
      <c r="G6" s="257"/>
      <c r="H6" s="257"/>
      <c r="I6" s="257"/>
      <c r="J6" s="258"/>
    </row>
    <row r="7" spans="1:36" x14ac:dyDescent="0.25">
      <c r="A7" s="256"/>
      <c r="B7" s="257"/>
      <c r="C7" s="257"/>
      <c r="D7" s="257"/>
      <c r="E7" s="257"/>
      <c r="F7" s="257"/>
      <c r="G7" s="257"/>
      <c r="H7" s="257"/>
      <c r="I7" s="257"/>
      <c r="J7" s="258"/>
    </row>
    <row r="8" spans="1:36" x14ac:dyDescent="0.25">
      <c r="A8" s="256"/>
      <c r="B8" s="257"/>
      <c r="C8" s="257"/>
      <c r="D8" s="257"/>
      <c r="E8" s="257"/>
      <c r="F8" s="257"/>
      <c r="G8" s="257"/>
      <c r="H8" s="257"/>
      <c r="I8" s="257"/>
      <c r="J8" s="258"/>
    </row>
    <row r="9" spans="1:36" x14ac:dyDescent="0.25">
      <c r="A9" s="259"/>
      <c r="B9" s="260"/>
      <c r="C9" s="260"/>
      <c r="D9" s="260"/>
      <c r="E9" s="260"/>
      <c r="F9" s="260"/>
      <c r="G9" s="260"/>
      <c r="H9" s="260"/>
      <c r="I9" s="260"/>
      <c r="J9" s="261"/>
    </row>
    <row r="12" spans="1:36" x14ac:dyDescent="0.25">
      <c r="A12" s="262" t="s">
        <v>45</v>
      </c>
      <c r="B12" s="262"/>
      <c r="C12" s="262"/>
      <c r="D12" s="262"/>
      <c r="E12" s="262"/>
      <c r="F12" s="262"/>
      <c r="G12" s="262"/>
      <c r="H12" s="262"/>
      <c r="I12" s="262"/>
      <c r="J12" s="262"/>
      <c r="K12" s="262"/>
      <c r="L12" s="262"/>
      <c r="M12" s="262"/>
      <c r="N12" s="262"/>
      <c r="O12" s="262"/>
      <c r="P12" s="262"/>
      <c r="S12" s="219" t="s">
        <v>46</v>
      </c>
      <c r="T12" s="219"/>
      <c r="U12" s="219"/>
      <c r="V12" s="219"/>
      <c r="W12" s="219"/>
      <c r="X12" s="219"/>
      <c r="Y12" s="219"/>
      <c r="Z12" s="219"/>
      <c r="AA12" s="219"/>
      <c r="AB12" s="219"/>
      <c r="AC12" s="219"/>
      <c r="AD12" s="219"/>
      <c r="AE12" s="219"/>
      <c r="AF12" s="219"/>
      <c r="AG12" s="219"/>
      <c r="AH12" s="219"/>
      <c r="AI12" s="219"/>
      <c r="AJ12" s="219"/>
    </row>
    <row r="49" spans="2:32" x14ac:dyDescent="0.25">
      <c r="B49" s="217" t="s">
        <v>34</v>
      </c>
      <c r="C49" s="245"/>
      <c r="D49" s="245"/>
      <c r="E49" s="245"/>
      <c r="F49" s="245"/>
      <c r="G49" s="21" t="s">
        <v>7</v>
      </c>
      <c r="H49" s="22" t="s">
        <v>8</v>
      </c>
      <c r="J49" s="263" t="s">
        <v>6</v>
      </c>
      <c r="K49" s="264"/>
      <c r="L49" s="71" t="s">
        <v>7</v>
      </c>
      <c r="M49" s="71" t="s">
        <v>8</v>
      </c>
      <c r="N49" s="64" t="s">
        <v>48</v>
      </c>
      <c r="S49" s="217" t="s">
        <v>34</v>
      </c>
      <c r="T49" s="245"/>
      <c r="U49" s="245"/>
      <c r="V49" s="245"/>
      <c r="W49" s="245"/>
      <c r="X49" s="69" t="s">
        <v>7</v>
      </c>
      <c r="Y49" s="22" t="s">
        <v>8</v>
      </c>
      <c r="AA49" s="217" t="s">
        <v>34</v>
      </c>
      <c r="AB49" s="245"/>
      <c r="AC49" s="245"/>
      <c r="AD49" s="245"/>
      <c r="AE49" s="245"/>
      <c r="AF49" s="22" t="s">
        <v>8</v>
      </c>
    </row>
    <row r="50" spans="2:32" x14ac:dyDescent="0.25">
      <c r="B50" s="220" t="s">
        <v>12</v>
      </c>
      <c r="C50" s="221"/>
      <c r="D50" s="221"/>
      <c r="E50" s="221"/>
      <c r="F50" s="221"/>
      <c r="G50" s="15" t="s">
        <v>35</v>
      </c>
      <c r="H50" s="17">
        <v>0.39</v>
      </c>
      <c r="J50" s="220" t="s">
        <v>3</v>
      </c>
      <c r="K50" s="221"/>
      <c r="L50" s="35" t="s">
        <v>36</v>
      </c>
      <c r="M50" s="61">
        <v>6.0000000000000002E-6</v>
      </c>
      <c r="N50" s="65">
        <v>2.5000000000000001E-4</v>
      </c>
      <c r="S50" s="246" t="s">
        <v>49</v>
      </c>
      <c r="T50" s="247"/>
      <c r="U50" s="247"/>
      <c r="V50" s="247"/>
      <c r="W50" s="247"/>
      <c r="X50" s="15" t="s">
        <v>50</v>
      </c>
      <c r="Y50" s="6">
        <v>3.83</v>
      </c>
      <c r="AA50" s="246" t="s">
        <v>49</v>
      </c>
      <c r="AB50" s="247"/>
      <c r="AC50" s="247"/>
      <c r="AD50" s="247"/>
      <c r="AE50" s="247"/>
      <c r="AF50" s="17">
        <v>4.7800000000000002E-4</v>
      </c>
    </row>
    <row r="51" spans="2:32" x14ac:dyDescent="0.25">
      <c r="B51" s="220" t="s">
        <v>13</v>
      </c>
      <c r="C51" s="221"/>
      <c r="D51" s="221"/>
      <c r="E51" s="221"/>
      <c r="F51" s="221"/>
      <c r="G51" s="15" t="s">
        <v>35</v>
      </c>
      <c r="H51" s="17">
        <v>2.14E-4</v>
      </c>
      <c r="J51" s="220" t="s">
        <v>4</v>
      </c>
      <c r="K51" s="221"/>
      <c r="L51" s="26" t="s">
        <v>37</v>
      </c>
      <c r="M51" s="56">
        <v>6.2999999999999995E-8</v>
      </c>
      <c r="N51" s="65">
        <v>4.2599999999999999E-5</v>
      </c>
      <c r="S51" s="220" t="s">
        <v>19</v>
      </c>
      <c r="T51" s="221"/>
      <c r="U51" s="221"/>
      <c r="V51" s="221"/>
      <c r="W51" s="221"/>
      <c r="X51" s="15" t="s">
        <v>51</v>
      </c>
      <c r="Y51" s="17">
        <v>7.2799999999999998E-6</v>
      </c>
      <c r="AA51" s="220" t="s">
        <v>19</v>
      </c>
      <c r="AB51" s="221"/>
      <c r="AC51" s="221"/>
      <c r="AD51" s="221"/>
      <c r="AE51" s="221"/>
      <c r="AF51" s="17">
        <v>1.22E-4</v>
      </c>
    </row>
    <row r="52" spans="2:32" x14ac:dyDescent="0.25">
      <c r="B52" s="220" t="s">
        <v>14</v>
      </c>
      <c r="C52" s="221"/>
      <c r="D52" s="221"/>
      <c r="E52" s="221"/>
      <c r="F52" s="221"/>
      <c r="G52" s="15" t="s">
        <v>36</v>
      </c>
      <c r="H52" s="17">
        <v>3.5499999999999999E-6</v>
      </c>
      <c r="J52" s="222" t="s">
        <v>5</v>
      </c>
      <c r="K52" s="223"/>
      <c r="L52" s="58" t="s">
        <v>47</v>
      </c>
      <c r="M52" s="62">
        <v>0.39</v>
      </c>
      <c r="N52" s="66">
        <v>1.3900000000000001E-5</v>
      </c>
      <c r="S52" s="248" t="s">
        <v>28</v>
      </c>
      <c r="T52" s="249"/>
      <c r="U52" s="249"/>
      <c r="V52" s="249"/>
      <c r="W52" s="249"/>
      <c r="X52" s="15" t="s">
        <v>52</v>
      </c>
      <c r="Y52" s="17">
        <v>1.12E-2</v>
      </c>
      <c r="AA52" s="248" t="s">
        <v>28</v>
      </c>
      <c r="AB52" s="249"/>
      <c r="AC52" s="249"/>
      <c r="AD52" s="249"/>
      <c r="AE52" s="249"/>
      <c r="AF52" s="17">
        <v>2.3200000000000001E-5</v>
      </c>
    </row>
    <row r="53" spans="2:32" x14ac:dyDescent="0.25">
      <c r="B53" s="248" t="s">
        <v>16</v>
      </c>
      <c r="C53" s="249"/>
      <c r="D53" s="249"/>
      <c r="E53" s="249"/>
      <c r="F53" s="249"/>
      <c r="G53" s="15" t="s">
        <v>36</v>
      </c>
      <c r="H53" s="17">
        <v>1.9300000000000002E-6</v>
      </c>
      <c r="S53" s="248" t="s">
        <v>21</v>
      </c>
      <c r="T53" s="249"/>
      <c r="U53" s="249"/>
      <c r="V53" s="249"/>
      <c r="W53" s="249"/>
      <c r="X53" s="15" t="s">
        <v>53</v>
      </c>
      <c r="Y53" s="17">
        <v>7.9500000000000005E-3</v>
      </c>
      <c r="AA53" s="248" t="s">
        <v>21</v>
      </c>
      <c r="AB53" s="249"/>
      <c r="AC53" s="249"/>
      <c r="AD53" s="249"/>
      <c r="AE53" s="249"/>
      <c r="AF53" s="17">
        <v>3.86E-4</v>
      </c>
    </row>
    <row r="54" spans="2:32" x14ac:dyDescent="0.25">
      <c r="B54" s="248" t="s">
        <v>15</v>
      </c>
      <c r="C54" s="249"/>
      <c r="D54" s="249"/>
      <c r="E54" s="249"/>
      <c r="F54" s="249"/>
      <c r="G54" s="15" t="s">
        <v>36</v>
      </c>
      <c r="H54" s="17">
        <v>4.34E-7</v>
      </c>
      <c r="S54" s="248" t="s">
        <v>16</v>
      </c>
      <c r="T54" s="249"/>
      <c r="U54" s="249"/>
      <c r="V54" s="249"/>
      <c r="W54" s="249"/>
      <c r="X54" s="15" t="s">
        <v>54</v>
      </c>
      <c r="Y54" s="17">
        <v>3.0699999999999998E-3</v>
      </c>
      <c r="AA54" s="248" t="s">
        <v>16</v>
      </c>
      <c r="AB54" s="249"/>
      <c r="AC54" s="249"/>
      <c r="AD54" s="249"/>
      <c r="AE54" s="249"/>
      <c r="AF54" s="17">
        <v>1.2E-4</v>
      </c>
    </row>
    <row r="55" spans="2:32" x14ac:dyDescent="0.25">
      <c r="B55" s="248" t="s">
        <v>17</v>
      </c>
      <c r="C55" s="249"/>
      <c r="D55" s="249"/>
      <c r="E55" s="249"/>
      <c r="F55" s="249"/>
      <c r="G55" s="15" t="s">
        <v>37</v>
      </c>
      <c r="H55" s="17">
        <v>4.8100000000000001E-8</v>
      </c>
      <c r="J55" s="70" t="s">
        <v>6</v>
      </c>
      <c r="K55" s="71" t="s">
        <v>9</v>
      </c>
      <c r="L55" s="13" t="s">
        <v>10</v>
      </c>
      <c r="S55" s="248" t="s">
        <v>25</v>
      </c>
      <c r="T55" s="249"/>
      <c r="U55" s="249"/>
      <c r="V55" s="249"/>
      <c r="W55" s="249"/>
      <c r="X55" s="15" t="s">
        <v>53</v>
      </c>
      <c r="Y55" s="17">
        <v>8.1099999999999992E-3</v>
      </c>
      <c r="AA55" s="248" t="s">
        <v>25</v>
      </c>
      <c r="AB55" s="249"/>
      <c r="AC55" s="249"/>
      <c r="AD55" s="249"/>
      <c r="AE55" s="249"/>
      <c r="AF55" s="17">
        <v>4.57E-4</v>
      </c>
    </row>
    <row r="56" spans="2:32" x14ac:dyDescent="0.25">
      <c r="B56" s="248" t="s">
        <v>18</v>
      </c>
      <c r="C56" s="249"/>
      <c r="D56" s="249"/>
      <c r="E56" s="249"/>
      <c r="F56" s="249"/>
      <c r="G56" s="15" t="s">
        <v>37</v>
      </c>
      <c r="H56" s="17">
        <v>1.07E-8</v>
      </c>
      <c r="J56" s="4" t="s">
        <v>3</v>
      </c>
      <c r="K56" s="91">
        <v>75.099999999999994</v>
      </c>
      <c r="L56" s="92">
        <f>(K56*100)/$K$59</f>
        <v>78.001661819692558</v>
      </c>
      <c r="S56" s="248" t="s">
        <v>23</v>
      </c>
      <c r="T56" s="249"/>
      <c r="U56" s="249"/>
      <c r="V56" s="249"/>
      <c r="W56" s="249"/>
      <c r="X56" s="15" t="s">
        <v>55</v>
      </c>
      <c r="Y56" s="17">
        <v>1.23E-2</v>
      </c>
      <c r="AA56" s="248" t="s">
        <v>23</v>
      </c>
      <c r="AB56" s="249"/>
      <c r="AC56" s="249"/>
      <c r="AD56" s="249"/>
      <c r="AE56" s="249"/>
      <c r="AF56" s="17">
        <v>3.01E-4</v>
      </c>
    </row>
    <row r="57" spans="2:32" x14ac:dyDescent="0.25">
      <c r="B57" s="248" t="s">
        <v>21</v>
      </c>
      <c r="C57" s="249"/>
      <c r="D57" s="249"/>
      <c r="E57" s="249"/>
      <c r="F57" s="249"/>
      <c r="G57" s="15" t="s">
        <v>36</v>
      </c>
      <c r="H57" s="17">
        <v>7.2300000000000001E-9</v>
      </c>
      <c r="J57" s="4" t="s">
        <v>4</v>
      </c>
      <c r="K57" s="5">
        <v>17</v>
      </c>
      <c r="L57" s="6">
        <f t="shared" ref="L57:L58" si="0">(K57*100)/$K$59</f>
        <v>17.656834233485668</v>
      </c>
      <c r="S57" s="248" t="s">
        <v>24</v>
      </c>
      <c r="T57" s="249"/>
      <c r="U57" s="249"/>
      <c r="V57" s="249"/>
      <c r="W57" s="249"/>
      <c r="X57" s="15" t="s">
        <v>56</v>
      </c>
      <c r="Y57" s="17">
        <v>3.2499999999999999E-4</v>
      </c>
      <c r="AA57" s="248" t="s">
        <v>24</v>
      </c>
      <c r="AB57" s="249"/>
      <c r="AC57" s="249"/>
      <c r="AD57" s="249"/>
      <c r="AE57" s="249"/>
      <c r="AF57" s="17">
        <v>5.0100000000000003E-4</v>
      </c>
    </row>
    <row r="58" spans="2:32" x14ac:dyDescent="0.25">
      <c r="B58" s="248" t="s">
        <v>20</v>
      </c>
      <c r="C58" s="249"/>
      <c r="D58" s="249"/>
      <c r="E58" s="249"/>
      <c r="F58" s="249"/>
      <c r="G58" s="15" t="s">
        <v>36</v>
      </c>
      <c r="H58" s="17">
        <v>5.3599999999999997E-9</v>
      </c>
      <c r="J58" s="4" t="s">
        <v>5</v>
      </c>
      <c r="K58" s="7">
        <v>4.18</v>
      </c>
      <c r="L58" s="6">
        <f t="shared" si="0"/>
        <v>4.3415039468217698</v>
      </c>
      <c r="S58" s="248" t="s">
        <v>31</v>
      </c>
      <c r="T58" s="249"/>
      <c r="U58" s="249"/>
      <c r="V58" s="249"/>
      <c r="W58" s="249"/>
      <c r="X58" s="15" t="s">
        <v>57</v>
      </c>
      <c r="Y58" s="17">
        <v>2.7100000000000002E-3</v>
      </c>
      <c r="AA58" s="248" t="s">
        <v>31</v>
      </c>
      <c r="AB58" s="249"/>
      <c r="AC58" s="249"/>
      <c r="AD58" s="249"/>
      <c r="AE58" s="249"/>
      <c r="AF58" s="17">
        <v>5.8799999999999998E-4</v>
      </c>
    </row>
    <row r="59" spans="2:32" x14ac:dyDescent="0.25">
      <c r="B59" s="248" t="s">
        <v>19</v>
      </c>
      <c r="C59" s="249"/>
      <c r="D59" s="249"/>
      <c r="E59" s="249"/>
      <c r="F59" s="249"/>
      <c r="G59" s="15" t="s">
        <v>36</v>
      </c>
      <c r="H59" s="17">
        <v>3.8700000000000001E-9</v>
      </c>
      <c r="J59" s="8" t="s">
        <v>11</v>
      </c>
      <c r="K59" s="9">
        <f>SUM(K56:K58)</f>
        <v>96.28</v>
      </c>
      <c r="L59" s="27"/>
      <c r="S59" s="248" t="s">
        <v>26</v>
      </c>
      <c r="T59" s="249"/>
      <c r="U59" s="249"/>
      <c r="V59" s="249"/>
      <c r="W59" s="249"/>
      <c r="X59" s="15" t="s">
        <v>58</v>
      </c>
      <c r="Y59" s="17">
        <v>0.49299999999999999</v>
      </c>
      <c r="AA59" s="248" t="s">
        <v>26</v>
      </c>
      <c r="AB59" s="249"/>
      <c r="AC59" s="249"/>
      <c r="AD59" s="249"/>
      <c r="AE59" s="249"/>
      <c r="AF59" s="17">
        <v>3.2299999999999999E-5</v>
      </c>
    </row>
    <row r="60" spans="2:32" x14ac:dyDescent="0.25">
      <c r="B60" s="248" t="s">
        <v>23</v>
      </c>
      <c r="C60" s="249"/>
      <c r="D60" s="249"/>
      <c r="E60" s="249"/>
      <c r="F60" s="249"/>
      <c r="G60" s="15" t="s">
        <v>37</v>
      </c>
      <c r="H60" s="17">
        <v>2.6099999999999999E-9</v>
      </c>
      <c r="S60" s="248" t="s">
        <v>38</v>
      </c>
      <c r="T60" s="249"/>
      <c r="U60" s="249"/>
      <c r="V60" s="249"/>
      <c r="W60" s="249"/>
      <c r="X60" s="15" t="s">
        <v>58</v>
      </c>
      <c r="Y60" s="17">
        <v>4.9300000000000004E-3</v>
      </c>
      <c r="AA60" s="248" t="s">
        <v>38</v>
      </c>
      <c r="AB60" s="249"/>
      <c r="AC60" s="249"/>
      <c r="AD60" s="249"/>
      <c r="AE60" s="249"/>
      <c r="AF60" s="17">
        <v>1.9599999999999999E-4</v>
      </c>
    </row>
    <row r="61" spans="2:32" x14ac:dyDescent="0.25">
      <c r="B61" s="248" t="s">
        <v>25</v>
      </c>
      <c r="C61" s="249"/>
      <c r="D61" s="249"/>
      <c r="E61" s="249"/>
      <c r="F61" s="249"/>
      <c r="G61" s="15" t="s">
        <v>37</v>
      </c>
      <c r="H61" s="17">
        <v>1.0500000000000001E-9</v>
      </c>
      <c r="S61" s="248" t="s">
        <v>30</v>
      </c>
      <c r="T61" s="249"/>
      <c r="U61" s="249"/>
      <c r="V61" s="249"/>
      <c r="W61" s="249"/>
      <c r="X61" s="15" t="s">
        <v>58</v>
      </c>
      <c r="Y61" s="17">
        <v>5.1900000000000002E-3</v>
      </c>
      <c r="AA61" s="248" t="s">
        <v>30</v>
      </c>
      <c r="AB61" s="249"/>
      <c r="AC61" s="249"/>
      <c r="AD61" s="249"/>
      <c r="AE61" s="249"/>
      <c r="AF61" s="17">
        <v>1.1900000000000001E-4</v>
      </c>
    </row>
    <row r="62" spans="2:32" x14ac:dyDescent="0.25">
      <c r="B62" s="248" t="s">
        <v>24</v>
      </c>
      <c r="C62" s="249"/>
      <c r="D62" s="249"/>
      <c r="E62" s="249"/>
      <c r="F62" s="249"/>
      <c r="G62" s="15" t="s">
        <v>37</v>
      </c>
      <c r="H62" s="18">
        <v>2.18E-10</v>
      </c>
      <c r="S62" s="248" t="s">
        <v>20</v>
      </c>
      <c r="T62" s="249"/>
      <c r="U62" s="249"/>
      <c r="V62" s="249"/>
      <c r="W62" s="249"/>
      <c r="X62" s="15" t="s">
        <v>58</v>
      </c>
      <c r="Y62" s="17">
        <v>1.6199999999999999E-3</v>
      </c>
      <c r="AA62" s="248" t="s">
        <v>20</v>
      </c>
      <c r="AB62" s="249"/>
      <c r="AC62" s="249"/>
      <c r="AD62" s="249"/>
      <c r="AE62" s="249"/>
      <c r="AF62" s="17">
        <v>1.5699999999999999E-4</v>
      </c>
    </row>
    <row r="63" spans="2:32" x14ac:dyDescent="0.25">
      <c r="B63" s="248" t="s">
        <v>38</v>
      </c>
      <c r="C63" s="249"/>
      <c r="D63" s="249"/>
      <c r="E63" s="249"/>
      <c r="F63" s="249"/>
      <c r="G63" s="15" t="s">
        <v>37</v>
      </c>
      <c r="H63" s="18">
        <v>3.42E-12</v>
      </c>
      <c r="S63" s="248" t="s">
        <v>15</v>
      </c>
      <c r="T63" s="249"/>
      <c r="U63" s="249"/>
      <c r="V63" s="249"/>
      <c r="W63" s="249"/>
      <c r="X63" s="15" t="s">
        <v>58</v>
      </c>
      <c r="Y63" s="67">
        <v>1.9</v>
      </c>
      <c r="AA63" s="248" t="s">
        <v>15</v>
      </c>
      <c r="AB63" s="249"/>
      <c r="AC63" s="249"/>
      <c r="AD63" s="249"/>
      <c r="AE63" s="249"/>
      <c r="AF63" s="18">
        <v>6.0800000000000001E-5</v>
      </c>
    </row>
    <row r="64" spans="2:32" x14ac:dyDescent="0.25">
      <c r="B64" s="248" t="s">
        <v>28</v>
      </c>
      <c r="C64" s="249"/>
      <c r="D64" s="249"/>
      <c r="E64" s="249"/>
      <c r="F64" s="249"/>
      <c r="G64" s="15" t="s">
        <v>36</v>
      </c>
      <c r="H64" s="17">
        <v>9.4799999999999998E-11</v>
      </c>
      <c r="S64" s="248" t="s">
        <v>17</v>
      </c>
      <c r="T64" s="249"/>
      <c r="U64" s="249"/>
      <c r="V64" s="249"/>
      <c r="W64" s="249"/>
      <c r="X64" s="15" t="s">
        <v>59</v>
      </c>
      <c r="Y64" s="67">
        <v>5.41</v>
      </c>
      <c r="AA64" s="248" t="s">
        <v>17</v>
      </c>
      <c r="AB64" s="249"/>
      <c r="AC64" s="249"/>
      <c r="AD64" s="249"/>
      <c r="AE64" s="249"/>
      <c r="AF64" s="18">
        <v>8.7699999999999996E-4</v>
      </c>
    </row>
    <row r="65" spans="2:32" x14ac:dyDescent="0.25">
      <c r="B65" s="248" t="s">
        <v>26</v>
      </c>
      <c r="C65" s="249"/>
      <c r="D65" s="249"/>
      <c r="E65" s="249"/>
      <c r="F65" s="249"/>
      <c r="G65" s="15" t="s">
        <v>37</v>
      </c>
      <c r="H65" s="17">
        <v>5.6099999999999997E-12</v>
      </c>
      <c r="S65" s="248" t="s">
        <v>13</v>
      </c>
      <c r="T65" s="249"/>
      <c r="U65" s="249"/>
      <c r="V65" s="249"/>
      <c r="W65" s="249"/>
      <c r="X65" s="15" t="s">
        <v>60</v>
      </c>
      <c r="Y65" s="17">
        <v>9.2800000000000001E-4</v>
      </c>
      <c r="AA65" s="248" t="s">
        <v>13</v>
      </c>
      <c r="AB65" s="249"/>
      <c r="AC65" s="249"/>
      <c r="AD65" s="249"/>
      <c r="AE65" s="249"/>
      <c r="AF65" s="17">
        <v>7.7300000000000004E-9</v>
      </c>
    </row>
    <row r="66" spans="2:32" x14ac:dyDescent="0.25">
      <c r="B66" s="248" t="s">
        <v>30</v>
      </c>
      <c r="C66" s="249"/>
      <c r="D66" s="249"/>
      <c r="E66" s="249"/>
      <c r="F66" s="249"/>
      <c r="G66" s="15" t="s">
        <v>37</v>
      </c>
      <c r="H66" s="17">
        <v>5.46E-13</v>
      </c>
      <c r="S66" s="248" t="s">
        <v>12</v>
      </c>
      <c r="T66" s="249"/>
      <c r="U66" s="249"/>
      <c r="V66" s="249"/>
      <c r="W66" s="249"/>
      <c r="X66" s="15" t="s">
        <v>61</v>
      </c>
      <c r="Y66" s="17">
        <v>1.1100000000000001</v>
      </c>
      <c r="AA66" s="248" t="s">
        <v>12</v>
      </c>
      <c r="AB66" s="249"/>
      <c r="AC66" s="249"/>
      <c r="AD66" s="249"/>
      <c r="AE66" s="249"/>
      <c r="AF66" s="17">
        <v>1.1299999999999999E-3</v>
      </c>
    </row>
    <row r="67" spans="2:32" x14ac:dyDescent="0.25">
      <c r="B67" s="248" t="s">
        <v>31</v>
      </c>
      <c r="C67" s="249"/>
      <c r="D67" s="249"/>
      <c r="E67" s="249"/>
      <c r="F67" s="249"/>
      <c r="G67" s="15" t="s">
        <v>37</v>
      </c>
      <c r="H67" s="17">
        <v>4.5999999999999998E-12</v>
      </c>
      <c r="S67" s="243" t="s">
        <v>62</v>
      </c>
      <c r="T67" s="244"/>
      <c r="U67" s="244"/>
      <c r="V67" s="244"/>
      <c r="W67" s="244"/>
      <c r="X67" s="19" t="s">
        <v>63</v>
      </c>
      <c r="Y67" s="20">
        <v>8.0699999999999994E-2</v>
      </c>
      <c r="AA67" s="243" t="s">
        <v>62</v>
      </c>
      <c r="AB67" s="244"/>
      <c r="AC67" s="244"/>
      <c r="AD67" s="244"/>
      <c r="AE67" s="244"/>
      <c r="AF67" s="20">
        <v>3.0299999999999999E-4</v>
      </c>
    </row>
    <row r="68" spans="2:32" x14ac:dyDescent="0.25">
      <c r="B68" s="248" t="s">
        <v>39</v>
      </c>
      <c r="C68" s="249"/>
      <c r="D68" s="249"/>
      <c r="E68" s="249"/>
      <c r="F68" s="249"/>
      <c r="G68" s="15" t="s">
        <v>37</v>
      </c>
      <c r="H68" s="17">
        <v>2.9300000000000001E-13</v>
      </c>
    </row>
    <row r="69" spans="2:32" x14ac:dyDescent="0.25">
      <c r="B69" s="248" t="s">
        <v>33</v>
      </c>
      <c r="C69" s="249"/>
      <c r="D69" s="249"/>
      <c r="E69" s="249"/>
      <c r="F69" s="249"/>
      <c r="G69" s="15" t="s">
        <v>37</v>
      </c>
      <c r="H69" s="17">
        <v>2.5199999999999999E-13</v>
      </c>
    </row>
    <row r="70" spans="2:32" x14ac:dyDescent="0.25">
      <c r="B70" s="248" t="s">
        <v>29</v>
      </c>
      <c r="C70" s="249"/>
      <c r="D70" s="249"/>
      <c r="E70" s="249"/>
      <c r="F70" s="249"/>
      <c r="G70" s="29" t="s">
        <v>37</v>
      </c>
      <c r="H70" s="17">
        <v>3.5500000000000001E-10</v>
      </c>
    </row>
    <row r="71" spans="2:32" ht="12" customHeight="1" x14ac:dyDescent="0.25">
      <c r="B71" s="243" t="s">
        <v>22</v>
      </c>
      <c r="C71" s="244"/>
      <c r="D71" s="244"/>
      <c r="E71" s="244"/>
      <c r="F71" s="244"/>
      <c r="G71" s="31" t="s">
        <v>36</v>
      </c>
      <c r="H71" s="30">
        <v>6.9399999999999999E-8</v>
      </c>
    </row>
    <row r="75" spans="2:32" x14ac:dyDescent="0.25">
      <c r="B75" s="16"/>
      <c r="C75" s="16"/>
      <c r="D75" s="16"/>
    </row>
    <row r="76" spans="2:32" x14ac:dyDescent="0.25">
      <c r="B76" s="23"/>
      <c r="C76" s="24"/>
      <c r="D76" s="25"/>
    </row>
    <row r="77" spans="2:32" x14ac:dyDescent="0.25">
      <c r="B77" s="23"/>
      <c r="C77" s="25"/>
      <c r="D77" s="25"/>
    </row>
    <row r="78" spans="2:32" x14ac:dyDescent="0.25">
      <c r="B78" s="23"/>
      <c r="C78" s="25"/>
      <c r="D78" s="25"/>
    </row>
    <row r="79" spans="2:32" x14ac:dyDescent="0.25">
      <c r="B79" s="23"/>
      <c r="C79" s="25"/>
      <c r="D79" s="25"/>
    </row>
  </sheetData>
  <mergeCells count="69">
    <mergeCell ref="A2:J2"/>
    <mergeCell ref="A4:J9"/>
    <mergeCell ref="B49:F49"/>
    <mergeCell ref="B50:F50"/>
    <mergeCell ref="B51:F51"/>
    <mergeCell ref="A12:P12"/>
    <mergeCell ref="B52:F52"/>
    <mergeCell ref="B53:F53"/>
    <mergeCell ref="B54:F54"/>
    <mergeCell ref="B55:F55"/>
    <mergeCell ref="B56:F56"/>
    <mergeCell ref="B62:F62"/>
    <mergeCell ref="B63:F63"/>
    <mergeCell ref="B64:F64"/>
    <mergeCell ref="B65:F65"/>
    <mergeCell ref="B57:F57"/>
    <mergeCell ref="B58:F58"/>
    <mergeCell ref="B59:F59"/>
    <mergeCell ref="B60:F60"/>
    <mergeCell ref="B61:F61"/>
    <mergeCell ref="B66:F66"/>
    <mergeCell ref="B67:F67"/>
    <mergeCell ref="B68:F68"/>
    <mergeCell ref="B71:F71"/>
    <mergeCell ref="B69:F69"/>
    <mergeCell ref="B70:F70"/>
    <mergeCell ref="S12:AJ12"/>
    <mergeCell ref="J49:K49"/>
    <mergeCell ref="J50:K50"/>
    <mergeCell ref="J51:K51"/>
    <mergeCell ref="J52:K52"/>
    <mergeCell ref="S49:W49"/>
    <mergeCell ref="S50:W50"/>
    <mergeCell ref="S51:W51"/>
    <mergeCell ref="S52:W52"/>
    <mergeCell ref="AA49:AE49"/>
    <mergeCell ref="AA50:AE50"/>
    <mergeCell ref="AA51:AE51"/>
    <mergeCell ref="AA52:AE52"/>
    <mergeCell ref="S53:W53"/>
    <mergeCell ref="S54:W54"/>
    <mergeCell ref="S55:W55"/>
    <mergeCell ref="S56:W56"/>
    <mergeCell ref="S57:W57"/>
    <mergeCell ref="S58:W58"/>
    <mergeCell ref="S59:W59"/>
    <mergeCell ref="S60:W60"/>
    <mergeCell ref="S61:W61"/>
    <mergeCell ref="S62:W62"/>
    <mergeCell ref="S63:W63"/>
    <mergeCell ref="S64:W64"/>
    <mergeCell ref="S65:W65"/>
    <mergeCell ref="S66:W66"/>
    <mergeCell ref="S67:W67"/>
    <mergeCell ref="AA53:AE53"/>
    <mergeCell ref="AA54:AE54"/>
    <mergeCell ref="AA55:AE55"/>
    <mergeCell ref="AA56:AE56"/>
    <mergeCell ref="AA57:AE57"/>
    <mergeCell ref="AA58:AE58"/>
    <mergeCell ref="AA59:AE59"/>
    <mergeCell ref="AA60:AE60"/>
    <mergeCell ref="AA61:AE61"/>
    <mergeCell ref="AA62:AE62"/>
    <mergeCell ref="AA63:AE63"/>
    <mergeCell ref="AA64:AE64"/>
    <mergeCell ref="AA65:AE65"/>
    <mergeCell ref="AA66:AE66"/>
    <mergeCell ref="AA67:AE67"/>
  </mergeCells>
  <pageMargins left="0.511811024" right="0.511811024" top="0.78740157499999996" bottom="0.78740157499999996" header="0.31496062000000002" footer="0.31496062000000002"/>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L113"/>
  <sheetViews>
    <sheetView workbookViewId="0">
      <selection activeCell="AH52" sqref="AH52"/>
    </sheetView>
  </sheetViews>
  <sheetFormatPr baseColWidth="10" defaultColWidth="9.140625" defaultRowHeight="15" x14ac:dyDescent="0.25"/>
  <cols>
    <col min="6" max="6" width="12" bestFit="1" customWidth="1"/>
    <col min="7" max="7" width="8.28515625" bestFit="1" customWidth="1"/>
    <col min="8" max="8" width="8.28515625" customWidth="1"/>
    <col min="16" max="16" width="8.5703125" bestFit="1" customWidth="1"/>
    <col min="18" max="18" width="13.5703125" bestFit="1" customWidth="1"/>
    <col min="20" max="20" width="9.85546875" bestFit="1" customWidth="1"/>
    <col min="21" max="21" width="8.28515625" bestFit="1" customWidth="1"/>
    <col min="22" max="22" width="8.140625" customWidth="1"/>
    <col min="23" max="23" width="8.28515625" bestFit="1" customWidth="1"/>
    <col min="24" max="24" width="8.28515625" customWidth="1"/>
    <col min="25" max="28" width="9.42578125" customWidth="1"/>
    <col min="29" max="30" width="10.140625" customWidth="1"/>
    <col min="31" max="31" width="9.42578125" customWidth="1"/>
    <col min="33" max="33" width="8.28515625" bestFit="1" customWidth="1"/>
  </cols>
  <sheetData>
    <row r="1" spans="1:38" ht="15.75" thickBot="1" x14ac:dyDescent="0.3"/>
    <row r="2" spans="1:38" ht="15.75" thickBot="1" x14ac:dyDescent="0.3">
      <c r="Q2" s="274" t="s">
        <v>119</v>
      </c>
      <c r="R2" s="275"/>
      <c r="T2" s="268" t="s">
        <v>130</v>
      </c>
      <c r="U2" s="269"/>
    </row>
    <row r="3" spans="1:38" ht="15.75" thickBot="1" x14ac:dyDescent="0.3">
      <c r="A3" s="280" t="s">
        <v>88</v>
      </c>
      <c r="B3" s="281"/>
      <c r="C3" s="281"/>
      <c r="D3" s="282"/>
      <c r="E3" s="41"/>
      <c r="G3" s="280" t="s">
        <v>89</v>
      </c>
      <c r="H3" s="281"/>
      <c r="I3" s="281"/>
      <c r="J3" s="281"/>
      <c r="K3" s="281"/>
      <c r="L3" s="281"/>
      <c r="M3" s="282"/>
      <c r="N3" s="38"/>
      <c r="Q3" s="276"/>
      <c r="R3" s="277"/>
      <c r="T3" s="270" t="s">
        <v>129</v>
      </c>
      <c r="U3" s="271"/>
    </row>
    <row r="4" spans="1:38" x14ac:dyDescent="0.25">
      <c r="A4" s="283" t="s">
        <v>83</v>
      </c>
      <c r="B4" s="284"/>
      <c r="C4" s="284"/>
      <c r="D4" s="285"/>
      <c r="E4" s="26"/>
      <c r="G4" s="283" t="s">
        <v>83</v>
      </c>
      <c r="H4" s="284"/>
      <c r="I4" s="284"/>
      <c r="J4" s="284"/>
      <c r="K4" s="284"/>
      <c r="L4" s="284"/>
      <c r="M4" s="285"/>
      <c r="N4" s="94"/>
      <c r="Q4" s="133" t="s">
        <v>115</v>
      </c>
      <c r="R4" s="130">
        <v>1.4E-2</v>
      </c>
      <c r="T4" s="270"/>
      <c r="U4" s="271"/>
    </row>
    <row r="5" spans="1:38" x14ac:dyDescent="0.25">
      <c r="A5" s="286" t="s">
        <v>86</v>
      </c>
      <c r="B5" s="287"/>
      <c r="C5" s="287"/>
      <c r="D5" s="288"/>
      <c r="E5" s="26"/>
      <c r="G5" s="286" t="s">
        <v>86</v>
      </c>
      <c r="H5" s="287"/>
      <c r="I5" s="287"/>
      <c r="J5" s="287"/>
      <c r="K5" s="287"/>
      <c r="L5" s="287"/>
      <c r="M5" s="288"/>
      <c r="N5" s="94"/>
      <c r="Q5" s="133" t="s">
        <v>116</v>
      </c>
      <c r="R5" s="131">
        <v>1.92</v>
      </c>
      <c r="T5" s="270"/>
      <c r="U5" s="271"/>
    </row>
    <row r="6" spans="1:38" x14ac:dyDescent="0.25">
      <c r="A6" s="286" t="s">
        <v>87</v>
      </c>
      <c r="B6" s="287"/>
      <c r="C6" s="287"/>
      <c r="D6" s="288"/>
      <c r="E6" s="26"/>
      <c r="G6" s="286" t="s">
        <v>87</v>
      </c>
      <c r="H6" s="287"/>
      <c r="I6" s="287"/>
      <c r="J6" s="287"/>
      <c r="K6" s="287"/>
      <c r="L6" s="287"/>
      <c r="M6" s="288"/>
      <c r="N6" s="94"/>
      <c r="Q6" s="133" t="s">
        <v>117</v>
      </c>
      <c r="R6" s="131">
        <v>1.92</v>
      </c>
      <c r="T6" s="270"/>
      <c r="U6" s="271"/>
    </row>
    <row r="7" spans="1:38" ht="15.75" thickBot="1" x14ac:dyDescent="0.3">
      <c r="A7" s="289" t="s">
        <v>90</v>
      </c>
      <c r="B7" s="290"/>
      <c r="C7" s="290"/>
      <c r="D7" s="291"/>
      <c r="E7" s="26"/>
      <c r="G7" s="289" t="s">
        <v>91</v>
      </c>
      <c r="H7" s="290"/>
      <c r="I7" s="290"/>
      <c r="J7" s="290"/>
      <c r="K7" s="290"/>
      <c r="L7" s="290"/>
      <c r="M7" s="291"/>
      <c r="N7" s="94"/>
      <c r="Q7" s="134" t="s">
        <v>118</v>
      </c>
      <c r="R7" s="132">
        <v>1</v>
      </c>
      <c r="T7" s="272"/>
      <c r="U7" s="273"/>
    </row>
    <row r="8" spans="1:38" x14ac:dyDescent="0.25">
      <c r="A8" s="26"/>
      <c r="B8" s="26"/>
      <c r="C8" s="26"/>
      <c r="D8" s="26"/>
      <c r="E8" s="26"/>
    </row>
    <row r="9" spans="1:38" x14ac:dyDescent="0.25">
      <c r="A9" s="26"/>
      <c r="B9" s="26"/>
      <c r="C9" s="26"/>
      <c r="D9" s="26"/>
      <c r="E9" s="26"/>
    </row>
    <row r="10" spans="1:38" x14ac:dyDescent="0.25">
      <c r="A10" s="26"/>
      <c r="B10" s="26"/>
      <c r="C10" s="26"/>
      <c r="D10" s="26"/>
      <c r="E10" s="26"/>
    </row>
    <row r="11" spans="1:38" x14ac:dyDescent="0.25">
      <c r="A11" s="88"/>
      <c r="B11" s="88"/>
      <c r="C11" s="88"/>
      <c r="D11" s="88"/>
      <c r="E11" s="88"/>
    </row>
    <row r="13" spans="1:38" x14ac:dyDescent="0.25">
      <c r="A13" s="262" t="s">
        <v>92</v>
      </c>
      <c r="B13" s="262"/>
      <c r="C13" s="262"/>
      <c r="D13" s="262"/>
      <c r="E13" s="262"/>
      <c r="F13" s="262"/>
      <c r="G13" s="262"/>
      <c r="H13" s="262"/>
      <c r="I13" s="262"/>
      <c r="J13" s="262"/>
      <c r="K13" s="262"/>
      <c r="L13" s="262"/>
      <c r="M13" s="262"/>
      <c r="N13" s="262"/>
      <c r="O13" s="262"/>
      <c r="P13" s="262"/>
      <c r="Q13" s="262"/>
      <c r="R13" s="262"/>
      <c r="S13" s="262"/>
      <c r="T13" s="262"/>
      <c r="U13" s="262"/>
      <c r="V13" s="262"/>
      <c r="W13" s="262"/>
      <c r="X13" s="262"/>
      <c r="Y13" s="262"/>
      <c r="Z13" s="262"/>
      <c r="AA13" s="262"/>
      <c r="AB13" s="262"/>
      <c r="AC13" s="262"/>
      <c r="AD13" s="262"/>
      <c r="AE13" s="262"/>
      <c r="AF13" s="262"/>
      <c r="AG13" s="262"/>
    </row>
    <row r="14" spans="1:38" x14ac:dyDescent="0.25">
      <c r="R14" s="74"/>
      <c r="S14" s="74"/>
      <c r="T14" s="74"/>
      <c r="U14" s="41"/>
      <c r="V14" s="41"/>
      <c r="W14" s="41"/>
      <c r="X14" s="41"/>
      <c r="Y14" s="41"/>
      <c r="Z14" s="41"/>
      <c r="AA14" s="41"/>
      <c r="AB14" s="41"/>
      <c r="AC14" s="41"/>
      <c r="AD14" s="41"/>
      <c r="AE14" s="41"/>
    </row>
    <row r="15" spans="1:38" x14ac:dyDescent="0.25">
      <c r="A15" s="217" t="s">
        <v>34</v>
      </c>
      <c r="B15" s="245"/>
      <c r="C15" s="245"/>
      <c r="D15" s="245"/>
      <c r="E15" s="245"/>
      <c r="F15" s="95" t="s">
        <v>7</v>
      </c>
      <c r="G15" s="95" t="s">
        <v>64</v>
      </c>
      <c r="H15" s="95" t="s">
        <v>121</v>
      </c>
      <c r="I15" s="96" t="s">
        <v>65</v>
      </c>
      <c r="J15" s="95" t="s">
        <v>122</v>
      </c>
      <c r="K15" s="96" t="s">
        <v>66</v>
      </c>
      <c r="L15" s="95" t="s">
        <v>123</v>
      </c>
      <c r="M15" s="96" t="s">
        <v>84</v>
      </c>
      <c r="N15" s="95" t="s">
        <v>124</v>
      </c>
      <c r="O15" s="84" t="s">
        <v>69</v>
      </c>
      <c r="P15" s="85" t="s">
        <v>70</v>
      </c>
      <c r="R15" s="210" t="s">
        <v>6</v>
      </c>
      <c r="S15" s="211"/>
      <c r="T15" s="211" t="s">
        <v>7</v>
      </c>
      <c r="U15" s="214" t="s">
        <v>64</v>
      </c>
      <c r="V15" s="214"/>
      <c r="W15" s="214" t="s">
        <v>125</v>
      </c>
      <c r="X15" s="214"/>
      <c r="Y15" s="214" t="s">
        <v>65</v>
      </c>
      <c r="Z15" s="214"/>
      <c r="AA15" s="214" t="s">
        <v>126</v>
      </c>
      <c r="AB15" s="214"/>
      <c r="AC15" s="214" t="s">
        <v>66</v>
      </c>
      <c r="AD15" s="214"/>
      <c r="AE15" s="214" t="s">
        <v>127</v>
      </c>
      <c r="AF15" s="214"/>
      <c r="AG15" s="265" t="s">
        <v>84</v>
      </c>
      <c r="AH15" s="265"/>
      <c r="AI15" s="265" t="s">
        <v>128</v>
      </c>
      <c r="AJ15" s="265"/>
      <c r="AK15" s="266" t="s">
        <v>69</v>
      </c>
      <c r="AL15" s="267"/>
    </row>
    <row r="16" spans="1:38" x14ac:dyDescent="0.25">
      <c r="A16" s="220" t="s">
        <v>12</v>
      </c>
      <c r="B16" s="221"/>
      <c r="C16" s="221"/>
      <c r="D16" s="221"/>
      <c r="E16" s="221"/>
      <c r="F16" s="15" t="s">
        <v>35</v>
      </c>
      <c r="G16" s="32">
        <v>4.3700000000000003E-2</v>
      </c>
      <c r="H16" s="32">
        <f>G16*$R$4</f>
        <v>6.1180000000000002E-4</v>
      </c>
      <c r="I16" s="32">
        <v>1.8200000000000001E-2</v>
      </c>
      <c r="J16" s="32">
        <f>I16*$R$5</f>
        <v>3.4944000000000003E-2</v>
      </c>
      <c r="K16" s="32">
        <v>5.33E-2</v>
      </c>
      <c r="L16" s="32">
        <f>K16*$R$6</f>
        <v>0.102336</v>
      </c>
      <c r="M16" s="32">
        <v>0.152</v>
      </c>
      <c r="N16" s="32">
        <v>0.152</v>
      </c>
      <c r="O16" s="32">
        <f>SUM(H16,J16,L16,N16)</f>
        <v>0.28989180000000003</v>
      </c>
      <c r="P16" s="6">
        <f>(O16*100)/$S$23</f>
        <v>97.936418918918946</v>
      </c>
      <c r="R16" s="212"/>
      <c r="S16" s="213"/>
      <c r="T16" s="213"/>
      <c r="U16" s="73" t="s">
        <v>8</v>
      </c>
      <c r="V16" s="135" t="s">
        <v>85</v>
      </c>
      <c r="W16" s="93" t="s">
        <v>8</v>
      </c>
      <c r="X16" s="135" t="s">
        <v>85</v>
      </c>
      <c r="Y16" s="93" t="s">
        <v>8</v>
      </c>
      <c r="Z16" s="135" t="s">
        <v>85</v>
      </c>
      <c r="AA16" s="93" t="s">
        <v>8</v>
      </c>
      <c r="AB16" s="135" t="s">
        <v>85</v>
      </c>
      <c r="AC16" s="93" t="s">
        <v>8</v>
      </c>
      <c r="AD16" s="135" t="s">
        <v>85</v>
      </c>
      <c r="AE16" s="93" t="s">
        <v>8</v>
      </c>
      <c r="AF16" s="135" t="s">
        <v>85</v>
      </c>
      <c r="AG16" s="93" t="s">
        <v>8</v>
      </c>
      <c r="AH16" s="135" t="s">
        <v>85</v>
      </c>
      <c r="AI16" s="93" t="s">
        <v>8</v>
      </c>
      <c r="AJ16" s="135" t="s">
        <v>85</v>
      </c>
      <c r="AK16" s="86" t="s">
        <v>8</v>
      </c>
      <c r="AL16" s="87" t="s">
        <v>85</v>
      </c>
    </row>
    <row r="17" spans="1:38" x14ac:dyDescent="0.25">
      <c r="A17" s="220" t="s">
        <v>13</v>
      </c>
      <c r="B17" s="221"/>
      <c r="C17" s="221"/>
      <c r="D17" s="221"/>
      <c r="E17" s="221"/>
      <c r="F17" s="15" t="s">
        <v>35</v>
      </c>
      <c r="G17" s="32">
        <v>9.1299999999999997E-4</v>
      </c>
      <c r="H17" s="32">
        <f t="shared" ref="H17:H37" si="0">G17*$R$4</f>
        <v>1.2782000000000001E-5</v>
      </c>
      <c r="I17" s="32">
        <v>9.1799999999999998E-4</v>
      </c>
      <c r="J17" s="32">
        <f t="shared" ref="J17:J37" si="1">I17*$R$5</f>
        <v>1.7625599999999998E-3</v>
      </c>
      <c r="K17" s="32">
        <v>1.67E-3</v>
      </c>
      <c r="L17" s="32">
        <f t="shared" ref="L17:L37" si="2">K17*$R$6</f>
        <v>3.2063999999999999E-3</v>
      </c>
      <c r="M17" s="32">
        <v>4.3399999999999998E-4</v>
      </c>
      <c r="N17" s="32">
        <v>4.3399999999999998E-4</v>
      </c>
      <c r="O17" s="32">
        <f>SUM(H17,J17,L17,N17)</f>
        <v>5.4157420000000003E-3</v>
      </c>
      <c r="P17" s="6">
        <f>(O17*100)/$S$23</f>
        <v>1.8296425675675676</v>
      </c>
      <c r="R17" s="220" t="s">
        <v>3</v>
      </c>
      <c r="S17" s="221"/>
      <c r="T17" s="35" t="s">
        <v>36</v>
      </c>
      <c r="U17" s="61">
        <v>1.0900000000000001E-5</v>
      </c>
      <c r="V17" s="102">
        <v>4.5600000000000003E-4</v>
      </c>
      <c r="W17" s="56">
        <f>U17*$R$4</f>
        <v>1.526E-7</v>
      </c>
      <c r="X17" s="102">
        <f>V17*$R$4</f>
        <v>6.3840000000000002E-6</v>
      </c>
      <c r="Y17" s="61">
        <v>8.8599999999999999E-6</v>
      </c>
      <c r="Z17" s="102">
        <v>3.6999999999999999E-4</v>
      </c>
      <c r="AA17" s="56">
        <f>Y17*$R$5</f>
        <v>1.7011200000000001E-5</v>
      </c>
      <c r="AB17" s="102">
        <f>Z17*$R$5</f>
        <v>7.1039999999999992E-4</v>
      </c>
      <c r="AC17" s="61">
        <v>9.6900000000000004E-6</v>
      </c>
      <c r="AD17" s="102">
        <v>4.0400000000000001E-4</v>
      </c>
      <c r="AE17" s="56">
        <f>AC17*$R$6</f>
        <v>1.8604799999999998E-5</v>
      </c>
      <c r="AF17" s="102">
        <f>AD17*$R$6</f>
        <v>7.7567999999999995E-4</v>
      </c>
      <c r="AG17" s="61">
        <v>6.4099999999999996E-6</v>
      </c>
      <c r="AH17" s="102">
        <v>2.6699999999999998E-4</v>
      </c>
      <c r="AI17" s="61">
        <v>6.4099999999999996E-6</v>
      </c>
      <c r="AJ17" s="102">
        <v>2.6699999999999998E-4</v>
      </c>
      <c r="AK17" s="98">
        <f>SUM(W17,AA17,AE17,AI17)</f>
        <v>4.2178600000000003E-5</v>
      </c>
      <c r="AL17" s="100">
        <f>SUM(X17,AB17,AF17,AJ17)</f>
        <v>1.7594639999999996E-3</v>
      </c>
    </row>
    <row r="18" spans="1:38" x14ac:dyDescent="0.25">
      <c r="A18" s="248" t="s">
        <v>15</v>
      </c>
      <c r="B18" s="249"/>
      <c r="C18" s="249"/>
      <c r="D18" s="249"/>
      <c r="E18" s="249"/>
      <c r="F18" s="15" t="s">
        <v>36</v>
      </c>
      <c r="G18" s="32">
        <v>9.4099999999999997E-6</v>
      </c>
      <c r="H18" s="32">
        <f t="shared" si="0"/>
        <v>1.3173999999999999E-7</v>
      </c>
      <c r="I18" s="32">
        <v>4.1899999999999997E-6</v>
      </c>
      <c r="J18" s="32">
        <f t="shared" si="1"/>
        <v>8.0447999999999996E-6</v>
      </c>
      <c r="K18" s="32">
        <v>4.7299999999999996E-6</v>
      </c>
      <c r="L18" s="32">
        <f t="shared" si="2"/>
        <v>9.0815999999999996E-6</v>
      </c>
      <c r="M18" s="32">
        <v>5.2599999999999996E-6</v>
      </c>
      <c r="N18" s="32">
        <v>5.2599999999999996E-6</v>
      </c>
      <c r="O18" s="32">
        <f t="shared" ref="O18:O37" si="3">SUM(H18,J18,L18,N18)</f>
        <v>2.251814E-5</v>
      </c>
      <c r="P18" s="6">
        <f>(O18*100)/$S$24</f>
        <v>53.360521327014212</v>
      </c>
      <c r="R18" s="220" t="s">
        <v>4</v>
      </c>
      <c r="S18" s="221"/>
      <c r="T18" s="26" t="s">
        <v>37</v>
      </c>
      <c r="U18" s="56">
        <v>1.4000000000000001E-7</v>
      </c>
      <c r="V18" s="102">
        <v>9.4599999999999996E-5</v>
      </c>
      <c r="W18" s="56">
        <f t="shared" ref="W18:W19" si="4">U18*$R$4</f>
        <v>1.9600000000000003E-9</v>
      </c>
      <c r="X18" s="102">
        <f t="shared" ref="X18:X19" si="5">V18*$R$4</f>
        <v>1.3244E-6</v>
      </c>
      <c r="Y18" s="56">
        <v>6.8299999999999996E-8</v>
      </c>
      <c r="Z18" s="102">
        <v>4.6199999999999998E-5</v>
      </c>
      <c r="AA18" s="56">
        <f t="shared" ref="AA18:AA19" si="6">Y18*$R$5</f>
        <v>1.3113599999999999E-7</v>
      </c>
      <c r="AB18" s="102">
        <f t="shared" ref="AB18:AB19" si="7">Z18*$R$5</f>
        <v>8.8703999999999996E-5</v>
      </c>
      <c r="AC18" s="56">
        <v>9.1800000000000001E-8</v>
      </c>
      <c r="AD18" s="102">
        <v>6.2000000000000003E-5</v>
      </c>
      <c r="AE18" s="56">
        <f t="shared" ref="AE18:AE19" si="8">AC18*$R$6</f>
        <v>1.7625599999999999E-7</v>
      </c>
      <c r="AF18" s="102">
        <f t="shared" ref="AF18:AF19" si="9">AD18*$R$6</f>
        <v>1.1904E-4</v>
      </c>
      <c r="AG18" s="56">
        <v>6.7799999999999998E-8</v>
      </c>
      <c r="AH18" s="102">
        <v>4.5800000000000002E-5</v>
      </c>
      <c r="AI18" s="56">
        <v>6.7799999999999998E-8</v>
      </c>
      <c r="AJ18" s="102">
        <v>4.5800000000000002E-5</v>
      </c>
      <c r="AK18" s="98">
        <f t="shared" ref="AK18:AK19" si="10">SUM(W18,AA18,AE18,AI18)</f>
        <v>3.7715200000000001E-7</v>
      </c>
      <c r="AL18" s="100">
        <f t="shared" ref="AL18:AL19" si="11">SUM(X18,AB18,AF18,AJ18)</f>
        <v>2.5486840000000003E-4</v>
      </c>
    </row>
    <row r="19" spans="1:38" x14ac:dyDescent="0.25">
      <c r="A19" s="248" t="s">
        <v>14</v>
      </c>
      <c r="B19" s="249"/>
      <c r="C19" s="249"/>
      <c r="D19" s="249"/>
      <c r="E19" s="249"/>
      <c r="F19" s="15" t="s">
        <v>36</v>
      </c>
      <c r="G19" s="32">
        <v>9.4499999999999995E-7</v>
      </c>
      <c r="H19" s="32">
        <f t="shared" si="0"/>
        <v>1.323E-8</v>
      </c>
      <c r="I19" s="32">
        <v>3.58E-7</v>
      </c>
      <c r="J19" s="32">
        <f t="shared" si="1"/>
        <v>6.8735999999999993E-7</v>
      </c>
      <c r="K19" s="32">
        <v>4.0799999999999999E-6</v>
      </c>
      <c r="L19" s="32">
        <f t="shared" si="2"/>
        <v>7.833599999999999E-6</v>
      </c>
      <c r="M19" s="32">
        <v>7.0399999999999995E-7</v>
      </c>
      <c r="N19" s="32">
        <v>7.0399999999999995E-7</v>
      </c>
      <c r="O19" s="32">
        <f t="shared" si="3"/>
        <v>9.2381900000000001E-6</v>
      </c>
      <c r="P19" s="6">
        <f t="shared" ref="P19:P21" si="12">(O19*100)/$S$24</f>
        <v>21.891445497630329</v>
      </c>
      <c r="R19" s="222" t="s">
        <v>5</v>
      </c>
      <c r="S19" s="223"/>
      <c r="T19" s="58" t="s">
        <v>47</v>
      </c>
      <c r="U19" s="62">
        <v>4.4600000000000001E-2</v>
      </c>
      <c r="V19" s="103">
        <v>1.59E-6</v>
      </c>
      <c r="W19" s="62">
        <f t="shared" si="4"/>
        <v>6.244E-4</v>
      </c>
      <c r="X19" s="103">
        <f t="shared" si="5"/>
        <v>2.2260000000000002E-8</v>
      </c>
      <c r="Y19" s="62">
        <v>1.9099999999999999E-2</v>
      </c>
      <c r="Z19" s="103">
        <v>6.8199999999999999E-7</v>
      </c>
      <c r="AA19" s="62">
        <f t="shared" si="6"/>
        <v>3.6671999999999996E-2</v>
      </c>
      <c r="AB19" s="103">
        <f t="shared" si="7"/>
        <v>1.30944E-6</v>
      </c>
      <c r="AC19" s="62">
        <v>5.5E-2</v>
      </c>
      <c r="AD19" s="103">
        <v>1.9599999999999999E-6</v>
      </c>
      <c r="AE19" s="62">
        <f t="shared" si="8"/>
        <v>0.1056</v>
      </c>
      <c r="AF19" s="103">
        <f t="shared" si="9"/>
        <v>3.7631999999999998E-6</v>
      </c>
      <c r="AG19" s="62">
        <v>0.153</v>
      </c>
      <c r="AH19" s="103">
        <v>5.4500000000000003E-6</v>
      </c>
      <c r="AI19" s="62">
        <v>0.153</v>
      </c>
      <c r="AJ19" s="103">
        <v>5.4500000000000003E-6</v>
      </c>
      <c r="AK19" s="99">
        <f t="shared" si="10"/>
        <v>0.29589639999999995</v>
      </c>
      <c r="AL19" s="101">
        <f t="shared" si="11"/>
        <v>1.05449E-5</v>
      </c>
    </row>
    <row r="20" spans="1:38" x14ac:dyDescent="0.25">
      <c r="A20" s="248" t="s">
        <v>16</v>
      </c>
      <c r="B20" s="249"/>
      <c r="C20" s="249"/>
      <c r="D20" s="249"/>
      <c r="E20" s="249"/>
      <c r="F20" s="15" t="s">
        <v>36</v>
      </c>
      <c r="G20" s="32">
        <v>5.5899999999999996E-7</v>
      </c>
      <c r="H20" s="32">
        <f t="shared" si="0"/>
        <v>7.8260000000000001E-9</v>
      </c>
      <c r="I20" s="32">
        <v>4.2100000000000003E-6</v>
      </c>
      <c r="J20" s="32">
        <f t="shared" si="1"/>
        <v>8.0832000000000008E-6</v>
      </c>
      <c r="K20" s="32">
        <v>7.0699999999999996E-7</v>
      </c>
      <c r="L20" s="32">
        <f t="shared" si="2"/>
        <v>1.35744E-6</v>
      </c>
      <c r="M20" s="32">
        <v>4.3599999999999999E-7</v>
      </c>
      <c r="N20" s="32">
        <v>4.3599999999999999E-7</v>
      </c>
      <c r="O20" s="32">
        <f t="shared" si="3"/>
        <v>9.8844660000000003E-6</v>
      </c>
      <c r="P20" s="6">
        <f t="shared" si="12"/>
        <v>23.422905213270141</v>
      </c>
      <c r="AC20" s="104"/>
      <c r="AD20" s="104"/>
    </row>
    <row r="21" spans="1:38" x14ac:dyDescent="0.25">
      <c r="A21" s="248" t="s">
        <v>20</v>
      </c>
      <c r="B21" s="249"/>
      <c r="C21" s="249"/>
      <c r="D21" s="249"/>
      <c r="E21" s="249"/>
      <c r="F21" s="15" t="s">
        <v>36</v>
      </c>
      <c r="G21" s="32">
        <v>1.09E-7</v>
      </c>
      <c r="H21" s="32">
        <f t="shared" si="0"/>
        <v>1.5259999999999999E-9</v>
      </c>
      <c r="I21" s="32">
        <v>5.3300000000000001E-8</v>
      </c>
      <c r="J21" s="32">
        <f t="shared" si="1"/>
        <v>1.02336E-7</v>
      </c>
      <c r="K21" s="32">
        <v>1.5099999999999999E-7</v>
      </c>
      <c r="L21" s="32">
        <f t="shared" si="2"/>
        <v>2.8991999999999999E-7</v>
      </c>
      <c r="M21" s="32">
        <v>4.9700000000000002E-8</v>
      </c>
      <c r="N21" s="32">
        <v>4.9700000000000002E-8</v>
      </c>
      <c r="O21" s="32">
        <f t="shared" si="3"/>
        <v>4.43482E-7</v>
      </c>
      <c r="P21" s="6">
        <f t="shared" si="12"/>
        <v>1.0509052132701422</v>
      </c>
    </row>
    <row r="22" spans="1:38" x14ac:dyDescent="0.25">
      <c r="A22" s="248" t="s">
        <v>17</v>
      </c>
      <c r="B22" s="249"/>
      <c r="C22" s="249"/>
      <c r="D22" s="249"/>
      <c r="E22" s="249"/>
      <c r="F22" s="15" t="s">
        <v>37</v>
      </c>
      <c r="G22" s="32">
        <v>2.84E-8</v>
      </c>
      <c r="H22" s="32">
        <f t="shared" si="0"/>
        <v>3.976E-10</v>
      </c>
      <c r="I22" s="32">
        <v>1.26E-8</v>
      </c>
      <c r="J22" s="32">
        <f t="shared" si="1"/>
        <v>2.4191999999999999E-8</v>
      </c>
      <c r="K22" s="32">
        <v>7.4299999999999997E-8</v>
      </c>
      <c r="L22" s="32">
        <f t="shared" si="2"/>
        <v>1.4265599999999998E-7</v>
      </c>
      <c r="M22" s="32">
        <v>1.59E-8</v>
      </c>
      <c r="N22" s="32">
        <v>1.59E-8</v>
      </c>
      <c r="O22" s="32">
        <f t="shared" si="3"/>
        <v>1.8314559999999997E-7</v>
      </c>
      <c r="P22" s="6">
        <f>(O22*100)/S25</f>
        <v>48.579734748010601</v>
      </c>
      <c r="R22" s="278" t="s">
        <v>72</v>
      </c>
      <c r="S22" s="279"/>
      <c r="T22" s="74"/>
      <c r="U22" s="41"/>
      <c r="V22" s="41"/>
      <c r="W22" s="41"/>
      <c r="X22" s="41"/>
      <c r="Y22" s="41"/>
      <c r="Z22" s="41"/>
      <c r="AA22" s="41"/>
      <c r="AB22" s="41"/>
      <c r="AC22" s="41"/>
      <c r="AD22" s="41"/>
      <c r="AE22" s="41"/>
    </row>
    <row r="23" spans="1:38" x14ac:dyDescent="0.25">
      <c r="A23" s="248" t="s">
        <v>19</v>
      </c>
      <c r="B23" s="249"/>
      <c r="C23" s="249"/>
      <c r="D23" s="249"/>
      <c r="E23" s="249"/>
      <c r="F23" s="15" t="s">
        <v>36</v>
      </c>
      <c r="G23" s="32">
        <v>3.5600000000000001E-9</v>
      </c>
      <c r="H23" s="32">
        <f t="shared" si="0"/>
        <v>4.9840000000000006E-11</v>
      </c>
      <c r="I23" s="32">
        <v>6.7500000000000001E-9</v>
      </c>
      <c r="J23" s="32">
        <f t="shared" si="1"/>
        <v>1.296E-8</v>
      </c>
      <c r="K23" s="32">
        <v>1.4300000000000001E-8</v>
      </c>
      <c r="L23" s="32">
        <f t="shared" si="2"/>
        <v>2.7456000000000001E-8</v>
      </c>
      <c r="M23" s="32">
        <v>5.1199999999999997E-9</v>
      </c>
      <c r="N23" s="32">
        <v>5.1199999999999997E-9</v>
      </c>
      <c r="O23" s="32">
        <f t="shared" si="3"/>
        <v>4.5585840000000004E-8</v>
      </c>
      <c r="P23" s="6">
        <f>(O23*100)/S24</f>
        <v>0.10802331753554502</v>
      </c>
      <c r="R23" s="78" t="s">
        <v>71</v>
      </c>
      <c r="S23" s="79">
        <v>0.29599999999999999</v>
      </c>
      <c r="T23" s="74"/>
      <c r="U23" s="38"/>
      <c r="V23" s="38"/>
      <c r="W23" s="38"/>
      <c r="X23" s="38"/>
      <c r="Y23" s="38"/>
      <c r="Z23" s="38"/>
      <c r="AA23" s="38"/>
      <c r="AB23" s="38"/>
      <c r="AC23" s="38"/>
      <c r="AD23" s="38"/>
      <c r="AE23" s="38"/>
    </row>
    <row r="24" spans="1:38" x14ac:dyDescent="0.25">
      <c r="A24" s="248" t="s">
        <v>41</v>
      </c>
      <c r="B24" s="249"/>
      <c r="C24" s="249"/>
      <c r="D24" s="249"/>
      <c r="E24" s="249"/>
      <c r="F24" s="15" t="s">
        <v>37</v>
      </c>
      <c r="G24" s="32">
        <v>2.4100000000000002E-9</v>
      </c>
      <c r="H24" s="32">
        <f t="shared" si="0"/>
        <v>3.3740000000000004E-11</v>
      </c>
      <c r="I24" s="32">
        <v>8.9000000000000003E-8</v>
      </c>
      <c r="J24" s="32">
        <f t="shared" si="1"/>
        <v>1.7088000000000001E-7</v>
      </c>
      <c r="K24" s="32">
        <v>1.15E-8</v>
      </c>
      <c r="L24" s="32">
        <f t="shared" si="2"/>
        <v>2.208E-8</v>
      </c>
      <c r="M24" s="32">
        <v>2.5500000000000001E-9</v>
      </c>
      <c r="N24" s="32">
        <v>2.5500000000000001E-9</v>
      </c>
      <c r="O24" s="32">
        <f t="shared" si="3"/>
        <v>1.9554374E-7</v>
      </c>
      <c r="P24" s="6">
        <f>(O24*100)/S25</f>
        <v>51.868366047745354</v>
      </c>
      <c r="R24" s="80" t="s">
        <v>36</v>
      </c>
      <c r="S24" s="81">
        <v>4.2200000000000003E-5</v>
      </c>
      <c r="T24" s="26"/>
      <c r="U24" s="56"/>
      <c r="V24" s="56"/>
      <c r="W24" s="56"/>
      <c r="X24" s="56"/>
      <c r="Y24" s="56"/>
      <c r="Z24" s="56"/>
      <c r="AA24" s="56"/>
      <c r="AB24" s="56"/>
      <c r="AC24" s="56"/>
      <c r="AD24" s="56"/>
      <c r="AE24" s="56"/>
    </row>
    <row r="25" spans="1:38" x14ac:dyDescent="0.25">
      <c r="A25" s="248" t="s">
        <v>22</v>
      </c>
      <c r="B25" s="249"/>
      <c r="C25" s="249"/>
      <c r="D25" s="249"/>
      <c r="E25" s="249"/>
      <c r="F25" s="15" t="s">
        <v>36</v>
      </c>
      <c r="G25" s="32">
        <v>1.74E-9</v>
      </c>
      <c r="H25" s="32">
        <f t="shared" si="0"/>
        <v>2.436E-11</v>
      </c>
      <c r="I25" s="32">
        <v>2.81E-9</v>
      </c>
      <c r="J25" s="32">
        <f t="shared" si="1"/>
        <v>5.3951999999999997E-9</v>
      </c>
      <c r="K25" s="32">
        <v>7.5200000000000005E-9</v>
      </c>
      <c r="L25" s="32">
        <f t="shared" si="2"/>
        <v>1.44384E-8</v>
      </c>
      <c r="M25" s="32">
        <v>1.7100000000000001E-9</v>
      </c>
      <c r="N25" s="32">
        <v>1.7100000000000001E-9</v>
      </c>
      <c r="O25" s="32">
        <f t="shared" si="3"/>
        <v>2.1567959999999999E-8</v>
      </c>
      <c r="P25" s="6">
        <f>(O25*100)/S24</f>
        <v>5.1108909952606627E-2</v>
      </c>
      <c r="R25" s="82" t="s">
        <v>37</v>
      </c>
      <c r="S25" s="83">
        <v>3.77E-7</v>
      </c>
      <c r="T25" s="26"/>
      <c r="U25" s="56"/>
      <c r="V25" s="56"/>
      <c r="W25" s="56"/>
      <c r="X25" s="56"/>
      <c r="Y25" s="56"/>
      <c r="Z25" s="56"/>
      <c r="AA25" s="56"/>
      <c r="AB25" s="56"/>
      <c r="AC25" s="56"/>
      <c r="AD25" s="56"/>
      <c r="AE25" s="56"/>
    </row>
    <row r="26" spans="1:38" x14ac:dyDescent="0.25">
      <c r="A26" s="248" t="s">
        <v>23</v>
      </c>
      <c r="B26" s="249"/>
      <c r="C26" s="249"/>
      <c r="D26" s="249"/>
      <c r="E26" s="249"/>
      <c r="F26" s="15" t="s">
        <v>37</v>
      </c>
      <c r="G26" s="32">
        <v>1.2400000000000001E-9</v>
      </c>
      <c r="H26" s="32">
        <f t="shared" si="0"/>
        <v>1.7360000000000002E-11</v>
      </c>
      <c r="I26" s="32">
        <v>4.0400000000000001E-9</v>
      </c>
      <c r="J26" s="32">
        <f t="shared" si="1"/>
        <v>7.7568000000000003E-9</v>
      </c>
      <c r="K26" s="32">
        <v>4.1499999999999999E-9</v>
      </c>
      <c r="L26" s="32">
        <f t="shared" si="2"/>
        <v>7.967999999999999E-9</v>
      </c>
      <c r="M26" s="32">
        <v>9.9200000000000009E-10</v>
      </c>
      <c r="N26" s="32">
        <v>9.9200000000000009E-10</v>
      </c>
      <c r="O26" s="32">
        <f t="shared" si="3"/>
        <v>1.6734160000000001E-8</v>
      </c>
      <c r="P26" s="6">
        <f>(O26*100)/S25</f>
        <v>4.438769230769231</v>
      </c>
      <c r="R26" s="26"/>
      <c r="S26" s="26"/>
      <c r="T26" s="26"/>
      <c r="U26" s="56"/>
      <c r="V26" s="56"/>
      <c r="W26" s="56"/>
      <c r="X26" s="56"/>
      <c r="Y26" s="56"/>
      <c r="Z26" s="56"/>
      <c r="AA26" s="56"/>
      <c r="AB26" s="56"/>
      <c r="AC26" s="56"/>
      <c r="AD26" s="56"/>
      <c r="AE26" s="56"/>
    </row>
    <row r="27" spans="1:38" x14ac:dyDescent="0.25">
      <c r="A27" s="248" t="s">
        <v>21</v>
      </c>
      <c r="B27" s="249"/>
      <c r="C27" s="249"/>
      <c r="D27" s="249"/>
      <c r="E27" s="249"/>
      <c r="F27" s="15" t="s">
        <v>36</v>
      </c>
      <c r="G27" s="32">
        <v>1.09E-9</v>
      </c>
      <c r="H27" s="32">
        <f t="shared" si="0"/>
        <v>1.5260000000000001E-11</v>
      </c>
      <c r="I27" s="32">
        <v>8.1899999999999996E-10</v>
      </c>
      <c r="J27" s="32">
        <f t="shared" si="1"/>
        <v>1.5724799999999999E-9</v>
      </c>
      <c r="K27" s="32">
        <v>1.21E-9</v>
      </c>
      <c r="L27" s="32">
        <f t="shared" si="2"/>
        <v>2.3232E-9</v>
      </c>
      <c r="M27" s="32">
        <v>9.6199999999999999E-10</v>
      </c>
      <c r="N27" s="32">
        <v>9.6199999999999999E-10</v>
      </c>
      <c r="O27" s="32">
        <f t="shared" si="3"/>
        <v>4.8729399999999999E-9</v>
      </c>
      <c r="P27" s="6">
        <f>(O27*100)/S24</f>
        <v>1.1547251184834123E-2</v>
      </c>
    </row>
    <row r="28" spans="1:38" x14ac:dyDescent="0.25">
      <c r="A28" s="248" t="s">
        <v>25</v>
      </c>
      <c r="B28" s="249"/>
      <c r="C28" s="249"/>
      <c r="D28" s="249"/>
      <c r="E28" s="249"/>
      <c r="F28" s="15" t="s">
        <v>37</v>
      </c>
      <c r="G28" s="32">
        <v>8.4399999999999998E-10</v>
      </c>
      <c r="H28" s="32">
        <f t="shared" si="0"/>
        <v>1.1816000000000001E-11</v>
      </c>
      <c r="I28" s="32">
        <v>9.900000000000001E-10</v>
      </c>
      <c r="J28" s="32">
        <f t="shared" si="1"/>
        <v>1.9008000000000003E-9</v>
      </c>
      <c r="K28" s="32">
        <v>1.1200000000000001E-9</v>
      </c>
      <c r="L28" s="32">
        <f t="shared" si="2"/>
        <v>2.1503999999999999E-9</v>
      </c>
      <c r="M28" s="32">
        <v>7.4600000000000001E-10</v>
      </c>
      <c r="N28" s="32">
        <v>7.4600000000000001E-10</v>
      </c>
      <c r="O28" s="32">
        <f t="shared" si="3"/>
        <v>4.8090159999999996E-9</v>
      </c>
      <c r="P28" s="6">
        <f>(O28*100)/$S$25</f>
        <v>1.2756010610079576</v>
      </c>
      <c r="R28" s="53"/>
    </row>
    <row r="29" spans="1:38" x14ac:dyDescent="0.25">
      <c r="A29" s="248" t="s">
        <v>24</v>
      </c>
      <c r="B29" s="249"/>
      <c r="C29" s="249"/>
      <c r="D29" s="249"/>
      <c r="E29" s="249"/>
      <c r="F29" s="15" t="s">
        <v>37</v>
      </c>
      <c r="G29" s="56">
        <v>2.6700000000000001E-10</v>
      </c>
      <c r="H29" s="32">
        <f t="shared" si="0"/>
        <v>3.7380000000000004E-12</v>
      </c>
      <c r="I29" s="56">
        <v>1.31E-11</v>
      </c>
      <c r="J29" s="32">
        <f t="shared" si="1"/>
        <v>2.5151999999999999E-11</v>
      </c>
      <c r="K29" s="56">
        <v>6.9099999999999999E-10</v>
      </c>
      <c r="L29" s="32">
        <f t="shared" si="2"/>
        <v>1.3267199999999999E-9</v>
      </c>
      <c r="M29" s="56">
        <v>3.9700000000000002E-10</v>
      </c>
      <c r="N29" s="56">
        <v>3.9700000000000002E-10</v>
      </c>
      <c r="O29" s="32">
        <f t="shared" si="3"/>
        <v>1.75261E-9</v>
      </c>
      <c r="P29" s="6">
        <f t="shared" ref="P29:P30" si="13">(O29*100)/$S$25</f>
        <v>0.46488328912466842</v>
      </c>
    </row>
    <row r="30" spans="1:38" x14ac:dyDescent="0.25">
      <c r="A30" s="248" t="s">
        <v>40</v>
      </c>
      <c r="B30" s="249"/>
      <c r="C30" s="249"/>
      <c r="D30" s="249"/>
      <c r="E30" s="249"/>
      <c r="F30" s="15" t="s">
        <v>37</v>
      </c>
      <c r="G30" s="32">
        <v>2.4900000000000002E-10</v>
      </c>
      <c r="H30" s="32">
        <f t="shared" si="0"/>
        <v>3.4860000000000003E-12</v>
      </c>
      <c r="I30" s="32">
        <v>4.8099999999999999E-10</v>
      </c>
      <c r="J30" s="32">
        <f t="shared" si="1"/>
        <v>9.2351999999999993E-10</v>
      </c>
      <c r="K30" s="32">
        <v>1.36E-10</v>
      </c>
      <c r="L30" s="32">
        <f t="shared" si="2"/>
        <v>2.6111999999999997E-10</v>
      </c>
      <c r="M30" s="56">
        <v>1.2199999999999999E-10</v>
      </c>
      <c r="N30" s="56">
        <v>1.2199999999999999E-10</v>
      </c>
      <c r="O30" s="32">
        <f t="shared" si="3"/>
        <v>1.3101259999999999E-9</v>
      </c>
      <c r="P30" s="6">
        <f t="shared" si="13"/>
        <v>0.34751352785145884</v>
      </c>
    </row>
    <row r="31" spans="1:38" x14ac:dyDescent="0.25">
      <c r="A31" s="248" t="s">
        <v>28</v>
      </c>
      <c r="B31" s="249"/>
      <c r="C31" s="249"/>
      <c r="D31" s="249"/>
      <c r="E31" s="249"/>
      <c r="F31" s="15" t="s">
        <v>36</v>
      </c>
      <c r="G31" s="32">
        <v>4.2100000000000002E-11</v>
      </c>
      <c r="H31" s="32">
        <f t="shared" si="0"/>
        <v>5.8939999999999999E-13</v>
      </c>
      <c r="I31" s="32">
        <v>2.5000000000000001E-11</v>
      </c>
      <c r="J31" s="32">
        <f t="shared" si="1"/>
        <v>4.8000000000000002E-11</v>
      </c>
      <c r="K31" s="32">
        <v>6.8600000000000001E-11</v>
      </c>
      <c r="L31" s="32">
        <f t="shared" si="2"/>
        <v>1.3171199999999999E-10</v>
      </c>
      <c r="M31" s="32">
        <v>2.9400000000000003E-11</v>
      </c>
      <c r="N31" s="32">
        <v>2.9400000000000003E-11</v>
      </c>
      <c r="O31" s="32">
        <f t="shared" si="3"/>
        <v>2.0970139999999999E-10</v>
      </c>
      <c r="P31" s="6">
        <f>(O31*100)/S24</f>
        <v>4.9692274881516581E-4</v>
      </c>
    </row>
    <row r="32" spans="1:38" x14ac:dyDescent="0.25">
      <c r="A32" s="248" t="s">
        <v>38</v>
      </c>
      <c r="B32" s="249"/>
      <c r="C32" s="249"/>
      <c r="D32" s="249"/>
      <c r="E32" s="249"/>
      <c r="F32" s="15" t="s">
        <v>37</v>
      </c>
      <c r="G32" s="32">
        <v>4.1999999999999997E-11</v>
      </c>
      <c r="H32" s="32">
        <f t="shared" si="0"/>
        <v>5.8800000000000002E-13</v>
      </c>
      <c r="I32" s="32">
        <v>5.2599999999999998E-11</v>
      </c>
      <c r="J32" s="32">
        <f t="shared" si="1"/>
        <v>1.00992E-10</v>
      </c>
      <c r="K32" s="32">
        <v>5.4899999999999999E-11</v>
      </c>
      <c r="L32" s="32">
        <f t="shared" si="2"/>
        <v>1.05408E-10</v>
      </c>
      <c r="M32" s="32">
        <v>2.6200000000000001E-11</v>
      </c>
      <c r="N32" s="32">
        <v>2.6200000000000001E-11</v>
      </c>
      <c r="O32" s="32">
        <f t="shared" si="3"/>
        <v>2.3318800000000003E-10</v>
      </c>
      <c r="P32" s="6">
        <f>(O32*100)/$S$25</f>
        <v>6.1853580901856775E-2</v>
      </c>
    </row>
    <row r="33" spans="1:31" x14ac:dyDescent="0.25">
      <c r="A33" s="248" t="s">
        <v>26</v>
      </c>
      <c r="B33" s="249"/>
      <c r="C33" s="249"/>
      <c r="D33" s="249"/>
      <c r="E33" s="249"/>
      <c r="F33" s="15" t="s">
        <v>37</v>
      </c>
      <c r="G33" s="32">
        <v>1.0199999999999999E-11</v>
      </c>
      <c r="H33" s="32">
        <f t="shared" si="0"/>
        <v>1.4279999999999998E-13</v>
      </c>
      <c r="I33" s="32">
        <v>2.6200000000000001E-11</v>
      </c>
      <c r="J33" s="32">
        <f t="shared" si="1"/>
        <v>5.0303999999999999E-11</v>
      </c>
      <c r="K33" s="32">
        <v>2.6400000000000001E-11</v>
      </c>
      <c r="L33" s="32">
        <f t="shared" si="2"/>
        <v>5.0687999999999997E-11</v>
      </c>
      <c r="M33" s="32">
        <v>7.9300000000000003E-12</v>
      </c>
      <c r="N33" s="32">
        <v>7.9300000000000003E-12</v>
      </c>
      <c r="O33" s="32">
        <f t="shared" si="3"/>
        <v>1.090648E-10</v>
      </c>
      <c r="P33" s="6">
        <f t="shared" ref="P33:P37" si="14">(O33*100)/$S$25</f>
        <v>2.892965517241379E-2</v>
      </c>
    </row>
    <row r="34" spans="1:31" x14ac:dyDescent="0.25">
      <c r="A34" s="248" t="s">
        <v>31</v>
      </c>
      <c r="B34" s="249"/>
      <c r="C34" s="249"/>
      <c r="D34" s="249"/>
      <c r="E34" s="249"/>
      <c r="F34" s="15" t="s">
        <v>37</v>
      </c>
      <c r="G34" s="32">
        <v>7.3699999999999995E-12</v>
      </c>
      <c r="H34" s="32">
        <f t="shared" si="0"/>
        <v>1.0318E-13</v>
      </c>
      <c r="I34" s="32">
        <v>3.04E-12</v>
      </c>
      <c r="J34" s="32">
        <f t="shared" si="1"/>
        <v>5.8367999999999995E-12</v>
      </c>
      <c r="K34" s="32">
        <v>7.7200000000000002E-12</v>
      </c>
      <c r="L34" s="32">
        <f t="shared" si="2"/>
        <v>1.48224E-11</v>
      </c>
      <c r="M34" s="32">
        <v>3.4800000000000001E-12</v>
      </c>
      <c r="N34" s="32">
        <v>3.4800000000000001E-12</v>
      </c>
      <c r="O34" s="32">
        <f t="shared" si="3"/>
        <v>2.4242379999999999E-11</v>
      </c>
      <c r="P34" s="6">
        <f t="shared" si="14"/>
        <v>6.4303395225464195E-3</v>
      </c>
    </row>
    <row r="35" spans="1:31" x14ac:dyDescent="0.25">
      <c r="A35" s="248" t="s">
        <v>30</v>
      </c>
      <c r="B35" s="249"/>
      <c r="C35" s="249"/>
      <c r="D35" s="249"/>
      <c r="E35" s="249"/>
      <c r="F35" s="15" t="s">
        <v>37</v>
      </c>
      <c r="G35" s="32">
        <v>4.5200000000000001E-12</v>
      </c>
      <c r="H35" s="32">
        <f t="shared" si="0"/>
        <v>6.3280000000000009E-14</v>
      </c>
      <c r="I35" s="32">
        <v>3.3500000000000001E-12</v>
      </c>
      <c r="J35" s="32">
        <f t="shared" si="1"/>
        <v>6.4320000000000001E-12</v>
      </c>
      <c r="K35" s="32">
        <v>5.7699999999999998E-12</v>
      </c>
      <c r="L35" s="32">
        <f t="shared" si="2"/>
        <v>1.1078399999999999E-11</v>
      </c>
      <c r="M35" s="32">
        <v>2.08E-12</v>
      </c>
      <c r="N35" s="32">
        <v>2.08E-12</v>
      </c>
      <c r="O35" s="32">
        <f t="shared" si="3"/>
        <v>1.965368E-11</v>
      </c>
      <c r="P35" s="6">
        <f t="shared" si="14"/>
        <v>5.213177718832891E-3</v>
      </c>
    </row>
    <row r="36" spans="1:31" x14ac:dyDescent="0.25">
      <c r="A36" s="248" t="s">
        <v>39</v>
      </c>
      <c r="B36" s="249"/>
      <c r="C36" s="249"/>
      <c r="D36" s="249"/>
      <c r="E36" s="249"/>
      <c r="F36" s="15" t="s">
        <v>37</v>
      </c>
      <c r="G36" s="32">
        <v>7.7600000000000003E-13</v>
      </c>
      <c r="H36" s="32">
        <f t="shared" si="0"/>
        <v>1.0864E-14</v>
      </c>
      <c r="I36" s="32">
        <v>3.4499999999999999E-13</v>
      </c>
      <c r="J36" s="32">
        <f t="shared" si="1"/>
        <v>6.6239999999999998E-13</v>
      </c>
      <c r="K36" s="32">
        <v>3.9E-13</v>
      </c>
      <c r="L36" s="32">
        <f t="shared" si="2"/>
        <v>7.488E-13</v>
      </c>
      <c r="M36" s="32">
        <v>4.3300000000000002E-13</v>
      </c>
      <c r="N36" s="32">
        <v>4.3300000000000002E-13</v>
      </c>
      <c r="O36" s="32">
        <f t="shared" si="3"/>
        <v>1.8550639999999999E-12</v>
      </c>
      <c r="P36" s="6">
        <f t="shared" si="14"/>
        <v>4.9205941644562331E-4</v>
      </c>
    </row>
    <row r="37" spans="1:31" x14ac:dyDescent="0.25">
      <c r="A37" s="243" t="s">
        <v>33</v>
      </c>
      <c r="B37" s="244"/>
      <c r="C37" s="244"/>
      <c r="D37" s="244"/>
      <c r="E37" s="244"/>
      <c r="F37" s="33" t="s">
        <v>37</v>
      </c>
      <c r="G37" s="72">
        <v>3.81E-15</v>
      </c>
      <c r="H37" s="72">
        <f t="shared" si="0"/>
        <v>5.3340000000000001E-17</v>
      </c>
      <c r="I37" s="72">
        <v>2.3900000000000002E-15</v>
      </c>
      <c r="J37" s="72">
        <f t="shared" si="1"/>
        <v>4.5887999999999999E-15</v>
      </c>
      <c r="K37" s="72">
        <v>1.1799999999999999E-14</v>
      </c>
      <c r="L37" s="72">
        <f t="shared" si="2"/>
        <v>2.2655999999999999E-14</v>
      </c>
      <c r="M37" s="72">
        <v>2.9499999999999998E-15</v>
      </c>
      <c r="N37" s="72">
        <v>2.9499999999999998E-15</v>
      </c>
      <c r="O37" s="72">
        <f t="shared" si="3"/>
        <v>3.0248139999999998E-14</v>
      </c>
      <c r="P37" s="27">
        <f t="shared" si="14"/>
        <v>8.0233793103448278E-6</v>
      </c>
    </row>
    <row r="41" spans="1:31" x14ac:dyDescent="0.25">
      <c r="A41" s="219" t="s">
        <v>93</v>
      </c>
      <c r="B41" s="219"/>
      <c r="C41" s="219"/>
      <c r="D41" s="219"/>
      <c r="E41" s="219"/>
      <c r="F41" s="219"/>
      <c r="G41" s="219"/>
      <c r="H41" s="219"/>
      <c r="I41" s="219"/>
      <c r="J41" s="219"/>
      <c r="K41" s="219"/>
      <c r="L41" s="219"/>
      <c r="M41" s="219"/>
      <c r="N41" s="219"/>
      <c r="O41" s="219"/>
      <c r="P41" s="219"/>
      <c r="Q41" s="219"/>
      <c r="R41" s="219"/>
      <c r="S41" s="219"/>
      <c r="T41" s="219"/>
      <c r="U41" s="219"/>
      <c r="V41" s="219"/>
      <c r="W41" s="219"/>
      <c r="X41" s="219"/>
      <c r="Y41" s="219"/>
      <c r="Z41" s="219"/>
      <c r="AA41" s="219"/>
      <c r="AB41" s="219"/>
      <c r="AC41" s="219"/>
      <c r="AD41" s="219"/>
      <c r="AE41" s="219"/>
    </row>
    <row r="43" spans="1:31" x14ac:dyDescent="0.25">
      <c r="A43" s="217" t="s">
        <v>34</v>
      </c>
      <c r="B43" s="245"/>
      <c r="C43" s="245"/>
      <c r="D43" s="245"/>
      <c r="E43" s="245"/>
      <c r="F43" s="95" t="s">
        <v>7</v>
      </c>
      <c r="G43" s="95" t="s">
        <v>64</v>
      </c>
      <c r="H43" s="95" t="s">
        <v>125</v>
      </c>
      <c r="I43" s="95" t="s">
        <v>65</v>
      </c>
      <c r="J43" s="95" t="s">
        <v>126</v>
      </c>
      <c r="K43" s="95" t="s">
        <v>66</v>
      </c>
      <c r="L43" s="95" t="s">
        <v>127</v>
      </c>
      <c r="M43" s="95" t="s">
        <v>84</v>
      </c>
      <c r="N43" s="95" t="s">
        <v>128</v>
      </c>
      <c r="O43" s="76" t="s">
        <v>69</v>
      </c>
      <c r="P43" s="38"/>
      <c r="R43" s="217" t="s">
        <v>34</v>
      </c>
      <c r="S43" s="245"/>
      <c r="T43" s="245"/>
      <c r="U43" s="245"/>
      <c r="V43" s="245"/>
      <c r="W43" s="95" t="s">
        <v>64</v>
      </c>
      <c r="X43" s="95" t="s">
        <v>125</v>
      </c>
      <c r="Y43" s="95" t="s">
        <v>65</v>
      </c>
      <c r="Z43" s="95" t="s">
        <v>126</v>
      </c>
      <c r="AA43" s="95" t="s">
        <v>66</v>
      </c>
      <c r="AB43" s="95" t="s">
        <v>127</v>
      </c>
      <c r="AC43" s="95" t="s">
        <v>84</v>
      </c>
      <c r="AD43" s="95" t="s">
        <v>128</v>
      </c>
      <c r="AE43" s="77" t="s">
        <v>69</v>
      </c>
    </row>
    <row r="44" spans="1:31" x14ac:dyDescent="0.25">
      <c r="A44" s="220" t="s">
        <v>49</v>
      </c>
      <c r="B44" s="221"/>
      <c r="C44" s="221"/>
      <c r="D44" s="221"/>
      <c r="E44" s="221"/>
      <c r="F44" s="15" t="s">
        <v>50</v>
      </c>
      <c r="G44" s="7">
        <v>10.1</v>
      </c>
      <c r="H44" s="32">
        <f>G44*$R$4</f>
        <v>0.1414</v>
      </c>
      <c r="I44" s="7">
        <v>4.51</v>
      </c>
      <c r="J44" s="7">
        <f>I44*$R$5</f>
        <v>8.6591999999999985</v>
      </c>
      <c r="K44" s="7">
        <v>5.0999999999999996</v>
      </c>
      <c r="L44" s="7">
        <f>K44*$R$6</f>
        <v>9.7919999999999998</v>
      </c>
      <c r="M44" s="7">
        <v>5.67</v>
      </c>
      <c r="N44" s="7">
        <v>5.67</v>
      </c>
      <c r="O44" s="6">
        <f>SUM(H44,J44,L44,N44)</f>
        <v>24.262599999999999</v>
      </c>
      <c r="P44" s="7"/>
      <c r="R44" s="220" t="s">
        <v>49</v>
      </c>
      <c r="S44" s="221"/>
      <c r="T44" s="221"/>
      <c r="U44" s="221"/>
      <c r="V44" s="221"/>
      <c r="W44" s="32">
        <v>1.2699999999999999E-2</v>
      </c>
      <c r="X44" s="32">
        <f>W44*$R$4</f>
        <v>1.7779999999999998E-4</v>
      </c>
      <c r="Y44" s="32">
        <v>5.6400000000000005E-4</v>
      </c>
      <c r="Z44" s="32">
        <f>Y44*$R$5</f>
        <v>1.08288E-3</v>
      </c>
      <c r="AA44" s="32">
        <v>6.3699999999999998E-4</v>
      </c>
      <c r="AB44" s="32">
        <f>AA44*$R$6</f>
        <v>1.2230399999999999E-3</v>
      </c>
      <c r="AC44" s="32">
        <v>7.0799999999999997E-4</v>
      </c>
      <c r="AD44" s="32">
        <v>7.0799999999999997E-4</v>
      </c>
      <c r="AE44" s="17">
        <f>SUM(X44,Z44,AB44,AD44)</f>
        <v>3.1917199999999999E-3</v>
      </c>
    </row>
    <row r="45" spans="1:31" x14ac:dyDescent="0.25">
      <c r="A45" s="220" t="s">
        <v>19</v>
      </c>
      <c r="B45" s="221"/>
      <c r="C45" s="221"/>
      <c r="D45" s="221"/>
      <c r="E45" s="221"/>
      <c r="F45" s="15" t="s">
        <v>51</v>
      </c>
      <c r="G45" s="32">
        <v>6.7000000000000002E-6</v>
      </c>
      <c r="H45" s="32">
        <f t="shared" ref="H45:H61" si="15">G45*$R$4</f>
        <v>9.3800000000000006E-8</v>
      </c>
      <c r="I45" s="32">
        <v>1.27E-5</v>
      </c>
      <c r="J45" s="32">
        <f t="shared" ref="J45:J61" si="16">I45*$R$5</f>
        <v>2.4383999999999999E-5</v>
      </c>
      <c r="K45" s="32">
        <v>2.1699999999999999E-5</v>
      </c>
      <c r="L45" s="32">
        <f t="shared" ref="L45:L61" si="17">K45*$R$6</f>
        <v>4.1664E-5</v>
      </c>
      <c r="M45" s="32">
        <v>3.2200000000000001E-6</v>
      </c>
      <c r="N45" s="32">
        <v>3.2200000000000001E-6</v>
      </c>
      <c r="O45" s="17">
        <f t="shared" ref="O45:O61" si="18">SUM(H45,J45,L45,N45)</f>
        <v>6.9361800000000004E-5</v>
      </c>
      <c r="P45" s="32"/>
      <c r="R45" s="220" t="s">
        <v>19</v>
      </c>
      <c r="S45" s="221"/>
      <c r="T45" s="221"/>
      <c r="U45" s="221"/>
      <c r="V45" s="221"/>
      <c r="W45" s="32">
        <v>1.12E-4</v>
      </c>
      <c r="X45" s="32">
        <f t="shared" ref="X45:X61" si="19">W45*$R$4</f>
        <v>1.5680000000000001E-6</v>
      </c>
      <c r="Y45" s="32">
        <v>2.12E-4</v>
      </c>
      <c r="Z45" s="32">
        <f t="shared" ref="Z45:Z61" si="20">Y45*$R$5</f>
        <v>4.0704000000000001E-4</v>
      </c>
      <c r="AA45" s="32">
        <v>3.6200000000000002E-4</v>
      </c>
      <c r="AB45" s="32">
        <f t="shared" ref="AB45:AB61" si="21">AA45*$R$6</f>
        <v>6.9503999999999996E-4</v>
      </c>
      <c r="AC45" s="32">
        <v>5.38E-5</v>
      </c>
      <c r="AD45" s="32">
        <v>5.38E-5</v>
      </c>
      <c r="AE45" s="17">
        <f t="shared" ref="AE45:AE61" si="22">SUM(X45,Z45,AB45,AD45)</f>
        <v>1.1574479999999999E-3</v>
      </c>
    </row>
    <row r="46" spans="1:31" x14ac:dyDescent="0.25">
      <c r="A46" s="248" t="s">
        <v>28</v>
      </c>
      <c r="B46" s="249"/>
      <c r="C46" s="249"/>
      <c r="D46" s="249"/>
      <c r="E46" s="249"/>
      <c r="F46" s="15" t="s">
        <v>52</v>
      </c>
      <c r="G46" s="32">
        <v>4.9500000000000004E-3</v>
      </c>
      <c r="H46" s="32">
        <f t="shared" si="15"/>
        <v>6.9300000000000004E-5</v>
      </c>
      <c r="I46" s="32">
        <v>6.1999999999999998E-3</v>
      </c>
      <c r="J46" s="32">
        <f t="shared" si="16"/>
        <v>1.1904E-2</v>
      </c>
      <c r="K46" s="32">
        <v>1.6E-2</v>
      </c>
      <c r="L46" s="32">
        <f t="shared" si="17"/>
        <v>3.0720000000000001E-2</v>
      </c>
      <c r="M46" s="32">
        <v>3.46E-3</v>
      </c>
      <c r="N46" s="32">
        <v>3.46E-3</v>
      </c>
      <c r="O46" s="17">
        <f t="shared" si="18"/>
        <v>4.6153300000000001E-2</v>
      </c>
      <c r="P46" s="32"/>
      <c r="R46" s="248" t="s">
        <v>28</v>
      </c>
      <c r="S46" s="249"/>
      <c r="T46" s="249"/>
      <c r="U46" s="249"/>
      <c r="V46" s="249"/>
      <c r="W46" s="32">
        <v>1.03E-5</v>
      </c>
      <c r="X46" s="32">
        <f t="shared" si="19"/>
        <v>1.4420000000000001E-7</v>
      </c>
      <c r="Y46" s="32">
        <v>1.29E-5</v>
      </c>
      <c r="Z46" s="32">
        <f t="shared" si="20"/>
        <v>2.4768000000000001E-5</v>
      </c>
      <c r="AA46" s="32">
        <v>3.3399999999999999E-5</v>
      </c>
      <c r="AB46" s="32">
        <f t="shared" si="21"/>
        <v>6.4127999999999993E-5</v>
      </c>
      <c r="AC46" s="32">
        <v>7.1999999999999997E-6</v>
      </c>
      <c r="AD46" s="32">
        <v>7.1999999999999997E-6</v>
      </c>
      <c r="AE46" s="17">
        <f t="shared" si="22"/>
        <v>9.6240199999999987E-5</v>
      </c>
    </row>
    <row r="47" spans="1:31" x14ac:dyDescent="0.25">
      <c r="A47" s="248" t="s">
        <v>21</v>
      </c>
      <c r="B47" s="249"/>
      <c r="C47" s="249"/>
      <c r="D47" s="249"/>
      <c r="E47" s="249"/>
      <c r="F47" s="15" t="s">
        <v>53</v>
      </c>
      <c r="G47" s="32">
        <v>1.91E-3</v>
      </c>
      <c r="H47" s="32">
        <f t="shared" si="15"/>
        <v>2.6740000000000001E-5</v>
      </c>
      <c r="I47" s="32">
        <v>3.0899999999999999E-3</v>
      </c>
      <c r="J47" s="32">
        <f t="shared" si="16"/>
        <v>5.9327999999999994E-3</v>
      </c>
      <c r="K47" s="32">
        <v>4.5599999999999998E-3</v>
      </c>
      <c r="L47" s="32">
        <f t="shared" si="17"/>
        <v>8.7551999999999994E-3</v>
      </c>
      <c r="M47" s="32">
        <v>5.6299999999999996E-3</v>
      </c>
      <c r="N47" s="32">
        <v>5.6299999999999996E-3</v>
      </c>
      <c r="O47" s="17">
        <f t="shared" si="18"/>
        <v>2.034474E-2</v>
      </c>
      <c r="P47" s="32"/>
      <c r="R47" s="248" t="s">
        <v>21</v>
      </c>
      <c r="S47" s="249"/>
      <c r="T47" s="249"/>
      <c r="U47" s="249"/>
      <c r="V47" s="249"/>
      <c r="W47" s="32">
        <v>9.2800000000000006E-5</v>
      </c>
      <c r="X47" s="32">
        <f t="shared" si="19"/>
        <v>1.2992000000000002E-6</v>
      </c>
      <c r="Y47" s="32">
        <v>1.4999999999999999E-4</v>
      </c>
      <c r="Z47" s="32">
        <f t="shared" si="20"/>
        <v>2.8799999999999995E-4</v>
      </c>
      <c r="AA47" s="32">
        <v>2.22E-4</v>
      </c>
      <c r="AB47" s="32">
        <f t="shared" si="21"/>
        <v>4.2623999999999998E-4</v>
      </c>
      <c r="AC47" s="32">
        <v>2.7399999999999999E-4</v>
      </c>
      <c r="AD47" s="32">
        <v>2.7399999999999999E-4</v>
      </c>
      <c r="AE47" s="17">
        <f t="shared" si="22"/>
        <v>9.8953919999999985E-4</v>
      </c>
    </row>
    <row r="48" spans="1:31" x14ac:dyDescent="0.25">
      <c r="A48" s="248" t="s">
        <v>16</v>
      </c>
      <c r="B48" s="249"/>
      <c r="C48" s="249"/>
      <c r="D48" s="249"/>
      <c r="E48" s="249"/>
      <c r="F48" s="15" t="s">
        <v>54</v>
      </c>
      <c r="G48" s="32">
        <v>8.8900000000000003E-4</v>
      </c>
      <c r="H48" s="32">
        <f t="shared" si="15"/>
        <v>1.2446000000000001E-5</v>
      </c>
      <c r="I48" s="32">
        <v>6.7000000000000002E-3</v>
      </c>
      <c r="J48" s="32">
        <f t="shared" si="16"/>
        <v>1.2864E-2</v>
      </c>
      <c r="K48" s="32">
        <v>6.4900000000000001E-3</v>
      </c>
      <c r="L48" s="32">
        <f t="shared" si="17"/>
        <v>1.2460799999999999E-2</v>
      </c>
      <c r="M48" s="32">
        <v>1.1199999999999999E-3</v>
      </c>
      <c r="N48" s="32">
        <v>1.1199999999999999E-3</v>
      </c>
      <c r="O48" s="17">
        <f t="shared" si="18"/>
        <v>2.6457246E-2</v>
      </c>
      <c r="P48" s="32"/>
      <c r="R48" s="248" t="s">
        <v>16</v>
      </c>
      <c r="S48" s="249"/>
      <c r="T48" s="249"/>
      <c r="U48" s="249"/>
      <c r="V48" s="249"/>
      <c r="W48" s="32">
        <v>3.4700000000000003E-5</v>
      </c>
      <c r="X48" s="32">
        <f t="shared" si="19"/>
        <v>4.8580000000000008E-7</v>
      </c>
      <c r="Y48" s="32">
        <v>2.6200000000000003E-4</v>
      </c>
      <c r="Z48" s="32">
        <f t="shared" si="20"/>
        <v>5.0304000000000006E-4</v>
      </c>
      <c r="AA48" s="32">
        <v>2.5399999999999999E-4</v>
      </c>
      <c r="AB48" s="32">
        <f t="shared" si="21"/>
        <v>4.8767999999999999E-4</v>
      </c>
      <c r="AC48" s="32">
        <v>4.3800000000000001E-5</v>
      </c>
      <c r="AD48" s="32">
        <v>4.3800000000000001E-5</v>
      </c>
      <c r="AE48" s="17">
        <f t="shared" si="22"/>
        <v>1.0350058000000001E-3</v>
      </c>
    </row>
    <row r="49" spans="1:34" x14ac:dyDescent="0.25">
      <c r="A49" s="248" t="s">
        <v>25</v>
      </c>
      <c r="B49" s="249"/>
      <c r="C49" s="249"/>
      <c r="D49" s="249"/>
      <c r="E49" s="249"/>
      <c r="F49" s="15" t="s">
        <v>53</v>
      </c>
      <c r="G49" s="32">
        <v>1.9300000000000001E-3</v>
      </c>
      <c r="H49" s="32">
        <f t="shared" si="15"/>
        <v>2.7020000000000002E-5</v>
      </c>
      <c r="I49" s="32">
        <v>3.7299999999999998E-3</v>
      </c>
      <c r="J49" s="32">
        <f t="shared" si="16"/>
        <v>7.1615999999999997E-3</v>
      </c>
      <c r="K49" s="32">
        <v>5.3499999999999997E-3</v>
      </c>
      <c r="L49" s="32">
        <f t="shared" si="17"/>
        <v>1.0272E-2</v>
      </c>
      <c r="M49" s="32">
        <v>5.79E-3</v>
      </c>
      <c r="N49" s="32">
        <v>5.79E-3</v>
      </c>
      <c r="O49" s="17">
        <f t="shared" si="18"/>
        <v>2.325062E-2</v>
      </c>
      <c r="P49" s="32"/>
      <c r="R49" s="248" t="s">
        <v>25</v>
      </c>
      <c r="S49" s="249"/>
      <c r="T49" s="249"/>
      <c r="U49" s="249"/>
      <c r="V49" s="249"/>
      <c r="W49" s="32">
        <v>1.0900000000000001E-4</v>
      </c>
      <c r="X49" s="32">
        <f t="shared" si="19"/>
        <v>1.5260000000000001E-6</v>
      </c>
      <c r="Y49" s="32">
        <v>2.1000000000000001E-4</v>
      </c>
      <c r="Z49" s="32">
        <f t="shared" si="20"/>
        <v>4.0319999999999999E-4</v>
      </c>
      <c r="AA49" s="32">
        <v>3.01E-4</v>
      </c>
      <c r="AB49" s="32">
        <f t="shared" si="21"/>
        <v>5.7792E-4</v>
      </c>
      <c r="AC49" s="32">
        <v>3.2600000000000001E-4</v>
      </c>
      <c r="AD49" s="32">
        <v>3.2600000000000001E-4</v>
      </c>
      <c r="AE49" s="17">
        <f t="shared" si="22"/>
        <v>1.3086460000000001E-3</v>
      </c>
    </row>
    <row r="50" spans="1:34" x14ac:dyDescent="0.25">
      <c r="A50" s="248" t="s">
        <v>23</v>
      </c>
      <c r="B50" s="249"/>
      <c r="C50" s="249"/>
      <c r="D50" s="249"/>
      <c r="E50" s="249"/>
      <c r="F50" s="15" t="s">
        <v>55</v>
      </c>
      <c r="G50" s="32">
        <v>5.13E-3</v>
      </c>
      <c r="H50" s="32">
        <f t="shared" si="15"/>
        <v>7.182E-5</v>
      </c>
      <c r="I50" s="32">
        <v>3.8600000000000001E-3</v>
      </c>
      <c r="J50" s="32">
        <f t="shared" si="16"/>
        <v>7.4111999999999997E-3</v>
      </c>
      <c r="K50" s="32">
        <v>5.2900000000000004E-3</v>
      </c>
      <c r="L50" s="32">
        <f t="shared" si="17"/>
        <v>1.0156800000000001E-2</v>
      </c>
      <c r="M50" s="32">
        <v>4.6800000000000001E-3</v>
      </c>
      <c r="N50" s="32">
        <v>4.6800000000000001E-3</v>
      </c>
      <c r="O50" s="17">
        <f t="shared" si="18"/>
        <v>2.2319820000000001E-2</v>
      </c>
      <c r="P50" s="32"/>
      <c r="R50" s="248" t="s">
        <v>23</v>
      </c>
      <c r="S50" s="249"/>
      <c r="T50" s="249"/>
      <c r="U50" s="249"/>
      <c r="V50" s="249"/>
      <c r="W50" s="32">
        <v>1.25E-4</v>
      </c>
      <c r="X50" s="32">
        <f t="shared" si="19"/>
        <v>1.75E-6</v>
      </c>
      <c r="Y50" s="32">
        <v>9.4199999999999999E-5</v>
      </c>
      <c r="Z50" s="32">
        <f t="shared" si="20"/>
        <v>1.8086399999999998E-4</v>
      </c>
      <c r="AA50" s="32">
        <v>1.2899999999999999E-4</v>
      </c>
      <c r="AB50" s="32">
        <f t="shared" si="21"/>
        <v>2.4767999999999996E-4</v>
      </c>
      <c r="AC50" s="32">
        <v>1.1400000000000001E-4</v>
      </c>
      <c r="AD50" s="32">
        <v>1.1400000000000001E-4</v>
      </c>
      <c r="AE50" s="17">
        <f t="shared" si="22"/>
        <v>5.4429399999999985E-4</v>
      </c>
      <c r="AH50" s="56"/>
    </row>
    <row r="51" spans="1:34" x14ac:dyDescent="0.25">
      <c r="A51" s="248" t="s">
        <v>24</v>
      </c>
      <c r="B51" s="249"/>
      <c r="C51" s="249"/>
      <c r="D51" s="249"/>
      <c r="E51" s="249"/>
      <c r="F51" s="15" t="s">
        <v>56</v>
      </c>
      <c r="G51" s="32">
        <v>1.2600000000000001E-3</v>
      </c>
      <c r="H51" s="32">
        <f t="shared" si="15"/>
        <v>1.7640000000000001E-5</v>
      </c>
      <c r="I51" s="32">
        <v>1.48E-3</v>
      </c>
      <c r="J51" s="32">
        <f t="shared" si="16"/>
        <v>2.8415999999999997E-3</v>
      </c>
      <c r="K51" s="32">
        <v>1.8E-3</v>
      </c>
      <c r="L51" s="32">
        <f t="shared" si="17"/>
        <v>3.4559999999999999E-3</v>
      </c>
      <c r="M51" s="32">
        <v>5.9199999999999997E-4</v>
      </c>
      <c r="N51" s="32">
        <v>5.9199999999999997E-4</v>
      </c>
      <c r="O51" s="17">
        <f t="shared" si="18"/>
        <v>6.9072399999999994E-3</v>
      </c>
      <c r="P51" s="32"/>
      <c r="R51" s="248" t="s">
        <v>24</v>
      </c>
      <c r="S51" s="249"/>
      <c r="T51" s="249"/>
      <c r="U51" s="249"/>
      <c r="V51" s="249"/>
      <c r="W51" s="32">
        <v>1.9400000000000001E-3</v>
      </c>
      <c r="X51" s="32">
        <f t="shared" si="19"/>
        <v>2.7160000000000001E-5</v>
      </c>
      <c r="Y51" s="32">
        <v>2.2699999999999999E-3</v>
      </c>
      <c r="Z51" s="32">
        <f t="shared" si="20"/>
        <v>4.3583999999999993E-3</v>
      </c>
      <c r="AA51" s="32">
        <v>2.7699999999999999E-3</v>
      </c>
      <c r="AB51" s="32">
        <f t="shared" si="21"/>
        <v>5.3183999999999992E-3</v>
      </c>
      <c r="AC51" s="32">
        <v>9.1200000000000005E-4</v>
      </c>
      <c r="AD51" s="32">
        <v>9.1200000000000005E-4</v>
      </c>
      <c r="AE51" s="17">
        <f t="shared" si="22"/>
        <v>1.0615959999999997E-2</v>
      </c>
    </row>
    <row r="52" spans="1:34" x14ac:dyDescent="0.25">
      <c r="A52" s="248" t="s">
        <v>31</v>
      </c>
      <c r="B52" s="249"/>
      <c r="C52" s="249"/>
      <c r="D52" s="249"/>
      <c r="E52" s="249"/>
      <c r="F52" s="15" t="s">
        <v>57</v>
      </c>
      <c r="G52" s="32">
        <v>2.66E-3</v>
      </c>
      <c r="H52" s="32">
        <f t="shared" si="15"/>
        <v>3.7240000000000003E-5</v>
      </c>
      <c r="I52" s="32">
        <v>1.97E-3</v>
      </c>
      <c r="J52" s="32">
        <f t="shared" si="16"/>
        <v>3.7824E-3</v>
      </c>
      <c r="K52" s="32">
        <v>5.7200000000000003E-3</v>
      </c>
      <c r="L52" s="32">
        <f t="shared" si="17"/>
        <v>1.09824E-2</v>
      </c>
      <c r="M52" s="32">
        <v>1.23E-3</v>
      </c>
      <c r="N52" s="32">
        <v>1.23E-3</v>
      </c>
      <c r="O52" s="17">
        <f t="shared" si="18"/>
        <v>1.6032039999999997E-2</v>
      </c>
      <c r="P52" s="32"/>
      <c r="R52" s="248" t="s">
        <v>31</v>
      </c>
      <c r="S52" s="249"/>
      <c r="T52" s="249"/>
      <c r="U52" s="249"/>
      <c r="V52" s="249"/>
      <c r="W52" s="32">
        <v>5.7799999999999995E-4</v>
      </c>
      <c r="X52" s="32">
        <f t="shared" si="19"/>
        <v>8.0919999999999998E-6</v>
      </c>
      <c r="Y52" s="32">
        <v>4.28E-4</v>
      </c>
      <c r="Z52" s="32">
        <f t="shared" si="20"/>
        <v>8.2175999999999994E-4</v>
      </c>
      <c r="AA52" s="32">
        <v>1.24E-3</v>
      </c>
      <c r="AB52" s="32">
        <f t="shared" si="21"/>
        <v>2.3807999999999998E-3</v>
      </c>
      <c r="AC52" s="32">
        <v>2.6600000000000001E-4</v>
      </c>
      <c r="AD52" s="32">
        <v>2.6600000000000001E-4</v>
      </c>
      <c r="AE52" s="17">
        <f t="shared" si="22"/>
        <v>3.4766519999999998E-3</v>
      </c>
    </row>
    <row r="53" spans="1:34" x14ac:dyDescent="0.25">
      <c r="A53" s="248" t="s">
        <v>26</v>
      </c>
      <c r="B53" s="249"/>
      <c r="C53" s="249"/>
      <c r="D53" s="249"/>
      <c r="E53" s="249"/>
      <c r="F53" s="15" t="s">
        <v>58</v>
      </c>
      <c r="G53" s="7">
        <v>3.69</v>
      </c>
      <c r="H53" s="32">
        <f t="shared" si="15"/>
        <v>5.1659999999999998E-2</v>
      </c>
      <c r="I53" s="7">
        <v>2.19</v>
      </c>
      <c r="J53" s="7">
        <f t="shared" si="16"/>
        <v>4.2047999999999996</v>
      </c>
      <c r="K53" s="7">
        <v>6.01</v>
      </c>
      <c r="L53" s="7">
        <f t="shared" si="17"/>
        <v>11.539199999999999</v>
      </c>
      <c r="M53" s="7">
        <v>2.2999999999999998</v>
      </c>
      <c r="N53" s="7">
        <v>2.2999999999999998</v>
      </c>
      <c r="O53" s="6">
        <f t="shared" si="18"/>
        <v>18.095659999999999</v>
      </c>
      <c r="P53" s="7"/>
      <c r="R53" s="248" t="s">
        <v>26</v>
      </c>
      <c r="S53" s="249"/>
      <c r="T53" s="249"/>
      <c r="U53" s="249"/>
      <c r="V53" s="249"/>
      <c r="W53" s="32">
        <v>2.43E-4</v>
      </c>
      <c r="X53" s="32">
        <f t="shared" si="19"/>
        <v>3.4020000000000002E-6</v>
      </c>
      <c r="Y53" s="32">
        <v>1.44E-4</v>
      </c>
      <c r="Z53" s="32">
        <f t="shared" si="20"/>
        <v>2.7648000000000001E-4</v>
      </c>
      <c r="AA53" s="32">
        <v>3.9599999999999998E-4</v>
      </c>
      <c r="AB53" s="32">
        <f t="shared" si="21"/>
        <v>7.6031999999999988E-4</v>
      </c>
      <c r="AC53" s="32">
        <v>1.5100000000000001E-4</v>
      </c>
      <c r="AD53" s="32">
        <v>1.5100000000000001E-4</v>
      </c>
      <c r="AE53" s="17">
        <f t="shared" si="22"/>
        <v>1.1912019999999999E-3</v>
      </c>
    </row>
    <row r="54" spans="1:34" x14ac:dyDescent="0.25">
      <c r="A54" s="248" t="s">
        <v>38</v>
      </c>
      <c r="B54" s="249"/>
      <c r="C54" s="249"/>
      <c r="D54" s="249"/>
      <c r="E54" s="249"/>
      <c r="F54" s="15" t="s">
        <v>58</v>
      </c>
      <c r="G54" s="32">
        <v>0.38400000000000001</v>
      </c>
      <c r="H54" s="32">
        <f t="shared" si="15"/>
        <v>5.3760000000000006E-3</v>
      </c>
      <c r="I54" s="32">
        <v>1.89E-2</v>
      </c>
      <c r="J54" s="32">
        <f t="shared" si="16"/>
        <v>3.6288000000000001E-2</v>
      </c>
      <c r="K54" s="32">
        <v>3.8100000000000002E-2</v>
      </c>
      <c r="L54" s="32">
        <f t="shared" si="17"/>
        <v>7.3151999999999995E-2</v>
      </c>
      <c r="M54" s="32">
        <v>0.17499999999999999</v>
      </c>
      <c r="N54" s="32">
        <v>0.17499999999999999</v>
      </c>
      <c r="O54" s="17">
        <f t="shared" si="18"/>
        <v>0.28981599999999996</v>
      </c>
      <c r="P54" s="32"/>
      <c r="R54" s="248" t="s">
        <v>38</v>
      </c>
      <c r="S54" s="249"/>
      <c r="T54" s="249"/>
      <c r="U54" s="249"/>
      <c r="V54" s="249"/>
      <c r="W54" s="32">
        <v>1.5299999999999999E-2</v>
      </c>
      <c r="X54" s="32">
        <f t="shared" si="19"/>
        <v>2.142E-4</v>
      </c>
      <c r="Y54" s="32">
        <v>7.5100000000000004E-4</v>
      </c>
      <c r="Z54" s="32">
        <f t="shared" si="20"/>
        <v>1.44192E-3</v>
      </c>
      <c r="AA54" s="32">
        <v>1.5100000000000001E-3</v>
      </c>
      <c r="AB54" s="32">
        <f t="shared" si="21"/>
        <v>2.8992000000000002E-3</v>
      </c>
      <c r="AC54" s="32">
        <v>6.9699999999999996E-3</v>
      </c>
      <c r="AD54" s="32">
        <v>6.9699999999999996E-3</v>
      </c>
      <c r="AE54" s="17">
        <f t="shared" si="22"/>
        <v>1.1525319999999999E-2</v>
      </c>
    </row>
    <row r="55" spans="1:34" x14ac:dyDescent="0.25">
      <c r="A55" s="248" t="s">
        <v>30</v>
      </c>
      <c r="B55" s="249"/>
      <c r="C55" s="249"/>
      <c r="D55" s="249"/>
      <c r="E55" s="249"/>
      <c r="F55" s="15" t="s">
        <v>58</v>
      </c>
      <c r="G55" s="32">
        <v>7.0199999999999999E-2</v>
      </c>
      <c r="H55" s="32">
        <f t="shared" si="15"/>
        <v>9.8280000000000004E-4</v>
      </c>
      <c r="I55" s="32">
        <v>2.8899999999999999E-2</v>
      </c>
      <c r="J55" s="32">
        <f t="shared" si="16"/>
        <v>5.5487999999999996E-2</v>
      </c>
      <c r="K55" s="32">
        <v>5.4899999999999997E-2</v>
      </c>
      <c r="L55" s="32">
        <f t="shared" si="17"/>
        <v>0.10540799999999999</v>
      </c>
      <c r="M55" s="32">
        <v>3.3099999999999997E-2</v>
      </c>
      <c r="N55" s="32">
        <v>3.3099999999999997E-2</v>
      </c>
      <c r="O55" s="17">
        <f t="shared" si="18"/>
        <v>0.19497879999999998</v>
      </c>
      <c r="P55" s="32"/>
      <c r="R55" s="248" t="s">
        <v>30</v>
      </c>
      <c r="S55" s="249"/>
      <c r="T55" s="249"/>
      <c r="U55" s="249"/>
      <c r="V55" s="249"/>
      <c r="W55" s="32">
        <v>1.6100000000000001E-3</v>
      </c>
      <c r="X55" s="32">
        <f t="shared" si="19"/>
        <v>2.2540000000000001E-5</v>
      </c>
      <c r="Y55" s="32">
        <v>6.6399999999999999E-4</v>
      </c>
      <c r="Z55" s="32">
        <f t="shared" si="20"/>
        <v>1.2748799999999999E-3</v>
      </c>
      <c r="AA55" s="32">
        <v>1.2600000000000001E-3</v>
      </c>
      <c r="AB55" s="32">
        <f t="shared" si="21"/>
        <v>2.4191999999999998E-3</v>
      </c>
      <c r="AC55" s="32">
        <v>7.6199999999999998E-4</v>
      </c>
      <c r="AD55" s="32">
        <v>7.6199999999999998E-4</v>
      </c>
      <c r="AE55" s="17">
        <f t="shared" si="22"/>
        <v>4.4786199999999991E-3</v>
      </c>
    </row>
    <row r="56" spans="1:34" x14ac:dyDescent="0.25">
      <c r="A56" s="248" t="s">
        <v>20</v>
      </c>
      <c r="B56" s="249"/>
      <c r="C56" s="249"/>
      <c r="D56" s="249"/>
      <c r="E56" s="249"/>
      <c r="F56" s="15" t="s">
        <v>58</v>
      </c>
      <c r="G56" s="32">
        <v>7.2599999999999997E-4</v>
      </c>
      <c r="H56" s="32">
        <f t="shared" si="15"/>
        <v>1.0164E-5</v>
      </c>
      <c r="I56" s="32">
        <v>2.6800000000000001E-2</v>
      </c>
      <c r="J56" s="32">
        <f t="shared" si="16"/>
        <v>5.1456000000000002E-2</v>
      </c>
      <c r="K56" s="32">
        <v>4.5400000000000003E-2</v>
      </c>
      <c r="L56" s="32">
        <f t="shared" si="17"/>
        <v>8.7167999999999995E-2</v>
      </c>
      <c r="M56" s="32">
        <v>7.67E-4</v>
      </c>
      <c r="N56" s="32">
        <v>7.67E-4</v>
      </c>
      <c r="O56" s="17">
        <f t="shared" si="18"/>
        <v>0.13940116399999999</v>
      </c>
      <c r="P56" s="32"/>
      <c r="R56" s="248" t="s">
        <v>20</v>
      </c>
      <c r="S56" s="249"/>
      <c r="T56" s="249"/>
      <c r="U56" s="249"/>
      <c r="V56" s="249"/>
      <c r="W56" s="32">
        <v>7.0500000000000006E-5</v>
      </c>
      <c r="X56" s="32">
        <f t="shared" si="19"/>
        <v>9.8700000000000004E-7</v>
      </c>
      <c r="Y56" s="32">
        <v>2.6099999999999999E-3</v>
      </c>
      <c r="Z56" s="32">
        <f t="shared" si="20"/>
        <v>5.0111999999999995E-3</v>
      </c>
      <c r="AA56" s="32">
        <v>4.4099999999999999E-3</v>
      </c>
      <c r="AB56" s="32">
        <f t="shared" si="21"/>
        <v>8.4671999999999994E-3</v>
      </c>
      <c r="AC56" s="32">
        <v>7.4499999999999995E-5</v>
      </c>
      <c r="AD56" s="32">
        <v>7.4499999999999995E-5</v>
      </c>
      <c r="AE56" s="17">
        <f t="shared" si="22"/>
        <v>1.3553886999999999E-2</v>
      </c>
    </row>
    <row r="57" spans="1:34" x14ac:dyDescent="0.25">
      <c r="A57" s="248" t="s">
        <v>15</v>
      </c>
      <c r="B57" s="249"/>
      <c r="C57" s="249"/>
      <c r="D57" s="249"/>
      <c r="E57" s="249"/>
      <c r="F57" s="15" t="s">
        <v>58</v>
      </c>
      <c r="G57" s="75">
        <v>4.1399999999999997</v>
      </c>
      <c r="H57" s="32">
        <f t="shared" si="15"/>
        <v>5.7959999999999998E-2</v>
      </c>
      <c r="I57" s="75">
        <v>1.57</v>
      </c>
      <c r="J57" s="7">
        <f t="shared" si="16"/>
        <v>3.0144000000000002</v>
      </c>
      <c r="K57" s="75">
        <v>3.1</v>
      </c>
      <c r="L57" s="7">
        <f t="shared" si="17"/>
        <v>5.952</v>
      </c>
      <c r="M57" s="75">
        <v>1.91</v>
      </c>
      <c r="N57" s="75">
        <v>1.91</v>
      </c>
      <c r="O57" s="6">
        <f t="shared" si="18"/>
        <v>10.93436</v>
      </c>
      <c r="P57" s="32"/>
      <c r="R57" s="248" t="s">
        <v>15</v>
      </c>
      <c r="S57" s="249"/>
      <c r="T57" s="249"/>
      <c r="U57" s="249"/>
      <c r="V57" s="249"/>
      <c r="W57" s="56">
        <v>1.3300000000000001E-4</v>
      </c>
      <c r="X57" s="32">
        <f t="shared" si="19"/>
        <v>1.8620000000000001E-6</v>
      </c>
      <c r="Y57" s="56">
        <v>5.02E-5</v>
      </c>
      <c r="Z57" s="32">
        <f t="shared" si="20"/>
        <v>9.6383999999999991E-5</v>
      </c>
      <c r="AA57" s="56">
        <v>9.9300000000000001E-5</v>
      </c>
      <c r="AB57" s="32">
        <f t="shared" si="21"/>
        <v>1.9065599999999999E-4</v>
      </c>
      <c r="AC57" s="56">
        <v>6.1199999999999997E-5</v>
      </c>
      <c r="AD57" s="56">
        <v>6.1199999999999997E-5</v>
      </c>
      <c r="AE57" s="17">
        <f t="shared" si="22"/>
        <v>3.5010199999999992E-4</v>
      </c>
    </row>
    <row r="58" spans="1:34" x14ac:dyDescent="0.25">
      <c r="A58" s="248" t="s">
        <v>17</v>
      </c>
      <c r="B58" s="249"/>
      <c r="C58" s="249"/>
      <c r="D58" s="249"/>
      <c r="E58" s="249"/>
      <c r="F58" s="15" t="s">
        <v>59</v>
      </c>
      <c r="G58" s="75">
        <v>12.3</v>
      </c>
      <c r="H58" s="32">
        <f t="shared" si="15"/>
        <v>0.17220000000000002</v>
      </c>
      <c r="I58" s="75">
        <v>6.01</v>
      </c>
      <c r="J58" s="7">
        <f t="shared" si="16"/>
        <v>11.539199999999999</v>
      </c>
      <c r="K58" s="75">
        <v>8.3800000000000008</v>
      </c>
      <c r="L58" s="7">
        <f t="shared" si="17"/>
        <v>16.089600000000001</v>
      </c>
      <c r="M58" s="75">
        <v>5.6</v>
      </c>
      <c r="N58" s="75">
        <v>5.6</v>
      </c>
      <c r="O58" s="6">
        <f t="shared" si="18"/>
        <v>33.401000000000003</v>
      </c>
      <c r="P58" s="7"/>
      <c r="R58" s="248" t="s">
        <v>17</v>
      </c>
      <c r="S58" s="249"/>
      <c r="T58" s="249"/>
      <c r="U58" s="249"/>
      <c r="V58" s="249"/>
      <c r="W58" s="56">
        <v>1.99E-3</v>
      </c>
      <c r="X58" s="32">
        <f t="shared" si="19"/>
        <v>2.7860000000000001E-5</v>
      </c>
      <c r="Y58" s="56">
        <v>9.7400000000000004E-4</v>
      </c>
      <c r="Z58" s="32">
        <f t="shared" si="20"/>
        <v>1.8700800000000001E-3</v>
      </c>
      <c r="AA58" s="56">
        <v>1.3600000000000001E-3</v>
      </c>
      <c r="AB58" s="32">
        <f t="shared" si="21"/>
        <v>2.6112000000000002E-3</v>
      </c>
      <c r="AC58" s="56">
        <v>9.0700000000000004E-4</v>
      </c>
      <c r="AD58" s="56">
        <v>9.0700000000000004E-4</v>
      </c>
      <c r="AE58" s="17">
        <f t="shared" si="22"/>
        <v>5.4161399999999998E-3</v>
      </c>
    </row>
    <row r="59" spans="1:34" x14ac:dyDescent="0.25">
      <c r="A59" s="248" t="s">
        <v>13</v>
      </c>
      <c r="B59" s="249"/>
      <c r="C59" s="249"/>
      <c r="D59" s="249"/>
      <c r="E59" s="249"/>
      <c r="F59" s="15" t="s">
        <v>60</v>
      </c>
      <c r="G59" s="32">
        <v>3.9500000000000004E-3</v>
      </c>
      <c r="H59" s="32">
        <f t="shared" si="15"/>
        <v>5.5300000000000009E-5</v>
      </c>
      <c r="I59" s="32">
        <v>3.9699999999999996E-3</v>
      </c>
      <c r="J59" s="32">
        <f t="shared" si="16"/>
        <v>7.6223999999999988E-3</v>
      </c>
      <c r="K59" s="32">
        <v>7.2100000000000003E-3</v>
      </c>
      <c r="L59" s="32">
        <f t="shared" si="17"/>
        <v>1.38432E-2</v>
      </c>
      <c r="M59" s="32">
        <v>1.8799999999999999E-3</v>
      </c>
      <c r="N59" s="32">
        <v>1.8799999999999999E-3</v>
      </c>
      <c r="O59" s="17">
        <f t="shared" si="18"/>
        <v>2.3400899999999999E-2</v>
      </c>
      <c r="P59" s="32"/>
      <c r="R59" s="248" t="s">
        <v>13</v>
      </c>
      <c r="S59" s="249"/>
      <c r="T59" s="249"/>
      <c r="U59" s="249"/>
      <c r="V59" s="249"/>
      <c r="W59" s="32">
        <v>3.2899999999999997E-8</v>
      </c>
      <c r="X59" s="32">
        <f t="shared" si="19"/>
        <v>4.6059999999999994E-10</v>
      </c>
      <c r="Y59" s="32">
        <v>3.3099999999999999E-8</v>
      </c>
      <c r="Z59" s="32">
        <f t="shared" si="20"/>
        <v>6.3551999999999999E-8</v>
      </c>
      <c r="AA59" s="32">
        <v>6.0100000000000002E-8</v>
      </c>
      <c r="AB59" s="32">
        <f t="shared" si="21"/>
        <v>1.1539200000000001E-7</v>
      </c>
      <c r="AC59" s="32">
        <v>1.5700000000000002E-8</v>
      </c>
      <c r="AD59" s="32">
        <v>1.5700000000000002E-8</v>
      </c>
      <c r="AE59" s="17">
        <f t="shared" si="22"/>
        <v>1.951046E-7</v>
      </c>
    </row>
    <row r="60" spans="1:34" x14ac:dyDescent="0.25">
      <c r="A60" s="248" t="s">
        <v>12</v>
      </c>
      <c r="B60" s="249"/>
      <c r="C60" s="249"/>
      <c r="D60" s="249"/>
      <c r="E60" s="249"/>
      <c r="F60" s="15" t="s">
        <v>61</v>
      </c>
      <c r="G60" s="32">
        <v>0.107</v>
      </c>
      <c r="H60" s="32">
        <f t="shared" si="15"/>
        <v>1.498E-3</v>
      </c>
      <c r="I60" s="32">
        <v>5.45E-2</v>
      </c>
      <c r="J60" s="32">
        <f t="shared" si="16"/>
        <v>0.10464</v>
      </c>
      <c r="K60" s="32">
        <v>0.14799999999999999</v>
      </c>
      <c r="L60" s="32">
        <f t="shared" si="17"/>
        <v>0.28415999999999997</v>
      </c>
      <c r="M60" s="32">
        <v>0.38500000000000001</v>
      </c>
      <c r="N60" s="32">
        <v>0.38500000000000001</v>
      </c>
      <c r="O60" s="17">
        <f t="shared" si="18"/>
        <v>0.77529800000000004</v>
      </c>
      <c r="P60" s="7"/>
      <c r="R60" s="248" t="s">
        <v>12</v>
      </c>
      <c r="S60" s="249"/>
      <c r="T60" s="249"/>
      <c r="U60" s="249"/>
      <c r="V60" s="249"/>
      <c r="W60" s="32">
        <v>1.0900000000000001E-4</v>
      </c>
      <c r="X60" s="32">
        <f t="shared" si="19"/>
        <v>1.5260000000000001E-6</v>
      </c>
      <c r="Y60" s="32">
        <v>5.5500000000000001E-5</v>
      </c>
      <c r="Z60" s="32">
        <f t="shared" si="20"/>
        <v>1.0656E-4</v>
      </c>
      <c r="AA60" s="32">
        <v>1.5100000000000001E-4</v>
      </c>
      <c r="AB60" s="32">
        <f t="shared" si="21"/>
        <v>2.8991999999999999E-4</v>
      </c>
      <c r="AC60" s="32">
        <v>3.9199999999999999E-4</v>
      </c>
      <c r="AD60" s="32">
        <v>3.9199999999999999E-4</v>
      </c>
      <c r="AE60" s="17">
        <f t="shared" si="22"/>
        <v>7.90006E-4</v>
      </c>
    </row>
    <row r="61" spans="1:34" x14ac:dyDescent="0.25">
      <c r="A61" s="243" t="s">
        <v>62</v>
      </c>
      <c r="B61" s="244"/>
      <c r="C61" s="244"/>
      <c r="D61" s="244"/>
      <c r="E61" s="244"/>
      <c r="F61" s="19" t="s">
        <v>63</v>
      </c>
      <c r="G61" s="72">
        <v>1.99E-3</v>
      </c>
      <c r="H61" s="72">
        <f t="shared" si="15"/>
        <v>2.7860000000000001E-5</v>
      </c>
      <c r="I61" s="72">
        <v>2.4299999999999999E-3</v>
      </c>
      <c r="J61" s="72">
        <f t="shared" si="16"/>
        <v>4.6655999999999998E-3</v>
      </c>
      <c r="K61" s="72">
        <v>7.6099999999999996E-3</v>
      </c>
      <c r="L61" s="72">
        <f t="shared" si="17"/>
        <v>1.4611199999999998E-2</v>
      </c>
      <c r="M61" s="72">
        <v>1.5399999999999999E-3</v>
      </c>
      <c r="N61" s="72">
        <v>1.5399999999999999E-3</v>
      </c>
      <c r="O61" s="20">
        <f t="shared" si="18"/>
        <v>2.0844659999999997E-2</v>
      </c>
      <c r="P61" s="32"/>
      <c r="R61" s="243" t="s">
        <v>62</v>
      </c>
      <c r="S61" s="244"/>
      <c r="T61" s="244"/>
      <c r="U61" s="244"/>
      <c r="V61" s="244"/>
      <c r="W61" s="72">
        <v>7.4800000000000004E-6</v>
      </c>
      <c r="X61" s="72">
        <f t="shared" si="19"/>
        <v>1.0472000000000001E-7</v>
      </c>
      <c r="Y61" s="72">
        <v>9.1099999999999992E-6</v>
      </c>
      <c r="Z61" s="72">
        <f t="shared" si="20"/>
        <v>1.7491199999999996E-5</v>
      </c>
      <c r="AA61" s="72">
        <v>2.8500000000000002E-5</v>
      </c>
      <c r="AB61" s="72">
        <f t="shared" si="21"/>
        <v>5.4719999999999998E-5</v>
      </c>
      <c r="AC61" s="72">
        <v>5.7799999999999997E-6</v>
      </c>
      <c r="AD61" s="72">
        <v>5.7799999999999997E-6</v>
      </c>
      <c r="AE61" s="20">
        <f t="shared" si="22"/>
        <v>7.809592E-5</v>
      </c>
    </row>
    <row r="65" spans="1:38" x14ac:dyDescent="0.25">
      <c r="A65" s="262" t="s">
        <v>94</v>
      </c>
      <c r="B65" s="262"/>
      <c r="C65" s="262"/>
      <c r="D65" s="262"/>
      <c r="E65" s="262"/>
      <c r="F65" s="262"/>
      <c r="G65" s="262"/>
      <c r="H65" s="262"/>
      <c r="I65" s="262"/>
      <c r="J65" s="262"/>
      <c r="K65" s="262"/>
      <c r="L65" s="262"/>
      <c r="M65" s="262"/>
      <c r="N65" s="262"/>
      <c r="O65" s="262"/>
      <c r="P65" s="262"/>
      <c r="Q65" s="262"/>
      <c r="R65" s="262"/>
      <c r="S65" s="262"/>
      <c r="T65" s="262"/>
      <c r="U65" s="262"/>
      <c r="V65" s="262"/>
      <c r="W65" s="262"/>
      <c r="X65" s="262"/>
      <c r="Y65" s="262"/>
      <c r="Z65" s="262"/>
      <c r="AA65" s="262"/>
      <c r="AB65" s="262"/>
      <c r="AC65" s="262"/>
      <c r="AD65" s="262"/>
      <c r="AE65" s="262"/>
      <c r="AF65" s="262"/>
      <c r="AG65" s="262"/>
    </row>
    <row r="67" spans="1:38" x14ac:dyDescent="0.25">
      <c r="A67" s="217" t="s">
        <v>34</v>
      </c>
      <c r="B67" s="245"/>
      <c r="C67" s="245"/>
      <c r="D67" s="245"/>
      <c r="E67" s="245"/>
      <c r="F67" s="95" t="s">
        <v>7</v>
      </c>
      <c r="G67" s="95" t="s">
        <v>64</v>
      </c>
      <c r="H67" s="95" t="s">
        <v>125</v>
      </c>
      <c r="I67" s="96" t="s">
        <v>65</v>
      </c>
      <c r="J67" s="96" t="s">
        <v>126</v>
      </c>
      <c r="K67" s="96" t="s">
        <v>66</v>
      </c>
      <c r="L67" s="96" t="s">
        <v>127</v>
      </c>
      <c r="M67" s="96" t="s">
        <v>84</v>
      </c>
      <c r="N67" s="96" t="s">
        <v>128</v>
      </c>
      <c r="O67" s="84" t="s">
        <v>69</v>
      </c>
      <c r="P67" s="85" t="s">
        <v>70</v>
      </c>
      <c r="R67" s="210" t="s">
        <v>6</v>
      </c>
      <c r="S67" s="211"/>
      <c r="T67" s="211" t="s">
        <v>7</v>
      </c>
      <c r="U67" s="214" t="s">
        <v>64</v>
      </c>
      <c r="V67" s="214"/>
      <c r="W67" s="214" t="s">
        <v>125</v>
      </c>
      <c r="X67" s="214"/>
      <c r="Y67" s="214" t="s">
        <v>65</v>
      </c>
      <c r="Z67" s="214"/>
      <c r="AA67" s="214" t="s">
        <v>126</v>
      </c>
      <c r="AB67" s="214"/>
      <c r="AC67" s="214" t="s">
        <v>66</v>
      </c>
      <c r="AD67" s="214"/>
      <c r="AE67" s="214" t="s">
        <v>127</v>
      </c>
      <c r="AF67" s="214"/>
      <c r="AG67" s="265" t="s">
        <v>84</v>
      </c>
      <c r="AH67" s="265"/>
      <c r="AI67" s="265" t="s">
        <v>128</v>
      </c>
      <c r="AJ67" s="265"/>
      <c r="AK67" s="266" t="s">
        <v>69</v>
      </c>
      <c r="AL67" s="267"/>
    </row>
    <row r="68" spans="1:38" x14ac:dyDescent="0.25">
      <c r="A68" s="220" t="s">
        <v>12</v>
      </c>
      <c r="B68" s="221"/>
      <c r="C68" s="221"/>
      <c r="D68" s="221"/>
      <c r="E68" s="221"/>
      <c r="F68" s="15" t="s">
        <v>35</v>
      </c>
      <c r="G68" s="32">
        <v>4.3700000000000003E-2</v>
      </c>
      <c r="H68" s="32">
        <f>G68*$R$4</f>
        <v>6.1180000000000002E-4</v>
      </c>
      <c r="I68" s="32">
        <v>1.8200000000000001E-2</v>
      </c>
      <c r="J68" s="32">
        <f>I68*$R$5</f>
        <v>3.4944000000000003E-2</v>
      </c>
      <c r="K68" s="32">
        <v>5.33E-2</v>
      </c>
      <c r="L68" s="32">
        <f>K68*$R$6</f>
        <v>0.102336</v>
      </c>
      <c r="M68" s="32">
        <v>0.39</v>
      </c>
      <c r="N68" s="32">
        <v>0.39</v>
      </c>
      <c r="O68" s="32">
        <f>SUM(H68,J68,L68,N68)</f>
        <v>0.52789180000000002</v>
      </c>
      <c r="P68" s="6">
        <f>(O68*100)/$S$75</f>
        <v>99.041613508442779</v>
      </c>
      <c r="R68" s="212"/>
      <c r="S68" s="213"/>
      <c r="T68" s="213"/>
      <c r="U68" s="73" t="s">
        <v>8</v>
      </c>
      <c r="V68" s="135" t="s">
        <v>85</v>
      </c>
      <c r="W68" s="93" t="s">
        <v>8</v>
      </c>
      <c r="X68" s="135" t="s">
        <v>85</v>
      </c>
      <c r="Y68" s="93" t="s">
        <v>8</v>
      </c>
      <c r="Z68" s="135" t="s">
        <v>85</v>
      </c>
      <c r="AA68" s="93" t="s">
        <v>8</v>
      </c>
      <c r="AB68" s="135" t="s">
        <v>85</v>
      </c>
      <c r="AC68" s="93" t="s">
        <v>8</v>
      </c>
      <c r="AD68" s="135" t="s">
        <v>85</v>
      </c>
      <c r="AE68" s="93" t="s">
        <v>8</v>
      </c>
      <c r="AF68" s="135" t="s">
        <v>85</v>
      </c>
      <c r="AG68" s="93" t="s">
        <v>8</v>
      </c>
      <c r="AH68" s="135" t="s">
        <v>85</v>
      </c>
      <c r="AI68" s="93" t="s">
        <v>8</v>
      </c>
      <c r="AJ68" s="135" t="s">
        <v>85</v>
      </c>
      <c r="AK68" s="86" t="s">
        <v>8</v>
      </c>
      <c r="AL68" s="87" t="s">
        <v>85</v>
      </c>
    </row>
    <row r="69" spans="1:38" x14ac:dyDescent="0.25">
      <c r="A69" s="220" t="s">
        <v>13</v>
      </c>
      <c r="B69" s="221"/>
      <c r="C69" s="221"/>
      <c r="D69" s="221"/>
      <c r="E69" s="221"/>
      <c r="F69" s="15" t="s">
        <v>35</v>
      </c>
      <c r="G69" s="32">
        <v>9.1299999999999997E-4</v>
      </c>
      <c r="H69" s="32">
        <f t="shared" ref="H69:H88" si="23">G69*$R$4</f>
        <v>1.2782000000000001E-5</v>
      </c>
      <c r="I69" s="32">
        <v>9.1799999999999998E-4</v>
      </c>
      <c r="J69" s="32">
        <f t="shared" ref="J69:J89" si="24">I69*$R$5</f>
        <v>1.7625599999999998E-3</v>
      </c>
      <c r="K69" s="32">
        <v>1.67E-3</v>
      </c>
      <c r="L69" s="32">
        <f t="shared" ref="L69:L89" si="25">K69*$R$6</f>
        <v>3.2063999999999999E-3</v>
      </c>
      <c r="M69" s="32">
        <v>2.14E-4</v>
      </c>
      <c r="N69" s="32">
        <v>2.14E-4</v>
      </c>
      <c r="O69" s="32">
        <f t="shared" ref="O69:O89" si="26">SUM(H69,J69,L69,N69)</f>
        <v>5.1957419999999997E-3</v>
      </c>
      <c r="P69" s="6">
        <f>(O69*100)/$S$75</f>
        <v>0.97481088180112563</v>
      </c>
      <c r="R69" s="220" t="s">
        <v>3</v>
      </c>
      <c r="S69" s="221"/>
      <c r="T69" s="35" t="s">
        <v>36</v>
      </c>
      <c r="U69" s="61">
        <v>1.0900000000000001E-5</v>
      </c>
      <c r="V69" s="102">
        <v>4.5600000000000003E-4</v>
      </c>
      <c r="W69" s="56">
        <f>U69*$R$4</f>
        <v>1.526E-7</v>
      </c>
      <c r="X69" s="102">
        <f>V69*$R$4</f>
        <v>6.3840000000000002E-6</v>
      </c>
      <c r="Y69" s="61">
        <v>8.8599999999999999E-6</v>
      </c>
      <c r="Z69" s="102">
        <v>3.6999999999999999E-4</v>
      </c>
      <c r="AA69" s="56">
        <f>Y69*$R$5</f>
        <v>1.7011200000000001E-5</v>
      </c>
      <c r="AB69" s="102">
        <f>Z69*$R$5</f>
        <v>7.1039999999999992E-4</v>
      </c>
      <c r="AC69" s="61">
        <v>9.6900000000000004E-6</v>
      </c>
      <c r="AD69" s="102">
        <v>4.0400000000000001E-4</v>
      </c>
      <c r="AE69" s="56">
        <f>AC69*$R$6</f>
        <v>1.8604799999999998E-5</v>
      </c>
      <c r="AF69" s="102">
        <f>AD69*$R$6</f>
        <v>7.7567999999999995E-4</v>
      </c>
      <c r="AG69" s="61">
        <v>6.0000000000000002E-6</v>
      </c>
      <c r="AH69" s="102">
        <v>2.5000000000000001E-4</v>
      </c>
      <c r="AI69" s="61">
        <v>6.0000000000000002E-6</v>
      </c>
      <c r="AJ69" s="102">
        <v>2.5000000000000001E-4</v>
      </c>
      <c r="AK69" s="98">
        <f>SUM(W69,AA69,AE69,AI69)</f>
        <v>4.1768599999999999E-5</v>
      </c>
      <c r="AL69" s="100">
        <f>SUM(X69,AB69,AF69,AJ69)</f>
        <v>1.7424639999999998E-3</v>
      </c>
    </row>
    <row r="70" spans="1:38" x14ac:dyDescent="0.25">
      <c r="A70" s="248" t="s">
        <v>15</v>
      </c>
      <c r="B70" s="249"/>
      <c r="C70" s="249"/>
      <c r="D70" s="249"/>
      <c r="E70" s="249"/>
      <c r="F70" s="15" t="s">
        <v>36</v>
      </c>
      <c r="G70" s="32">
        <v>9.4099999999999997E-6</v>
      </c>
      <c r="H70" s="32">
        <f t="shared" si="23"/>
        <v>1.3173999999999999E-7</v>
      </c>
      <c r="I70" s="32">
        <v>4.1899999999999997E-6</v>
      </c>
      <c r="J70" s="32">
        <f t="shared" si="24"/>
        <v>8.0447999999999996E-6</v>
      </c>
      <c r="K70" s="32">
        <v>4.7299999999999996E-6</v>
      </c>
      <c r="L70" s="32">
        <f t="shared" si="25"/>
        <v>9.0815999999999996E-6</v>
      </c>
      <c r="M70" s="32">
        <v>3.5499999999999999E-6</v>
      </c>
      <c r="N70" s="32">
        <v>3.5499999999999999E-6</v>
      </c>
      <c r="O70" s="32">
        <f t="shared" si="26"/>
        <v>2.0808139999999998E-5</v>
      </c>
      <c r="P70" s="6">
        <f>(O70*100)/$S$76</f>
        <v>49.780239234449759</v>
      </c>
      <c r="R70" s="220" t="s">
        <v>4</v>
      </c>
      <c r="S70" s="221"/>
      <c r="T70" s="26" t="s">
        <v>37</v>
      </c>
      <c r="U70" s="56">
        <v>1.4000000000000001E-7</v>
      </c>
      <c r="V70" s="102">
        <v>9.4599999999999996E-5</v>
      </c>
      <c r="W70" s="56">
        <f t="shared" ref="W70:W71" si="27">U70*$R$4</f>
        <v>1.9600000000000003E-9</v>
      </c>
      <c r="X70" s="102">
        <f t="shared" ref="X70:X71" si="28">V70*$R$4</f>
        <v>1.3244E-6</v>
      </c>
      <c r="Y70" s="56">
        <v>6.8299999999999996E-8</v>
      </c>
      <c r="Z70" s="102">
        <v>4.6199999999999998E-5</v>
      </c>
      <c r="AA70" s="56">
        <f t="shared" ref="AA70:AA71" si="29">Y70*$R$5</f>
        <v>1.3113599999999999E-7</v>
      </c>
      <c r="AB70" s="102">
        <f t="shared" ref="AB70:AB71" si="30">Z70*$R$5</f>
        <v>8.8703999999999996E-5</v>
      </c>
      <c r="AC70" s="56">
        <v>9.1800000000000001E-8</v>
      </c>
      <c r="AD70" s="102">
        <v>6.2000000000000003E-5</v>
      </c>
      <c r="AE70" s="56">
        <f t="shared" ref="AE70:AE71" si="31">AC70*$R$6</f>
        <v>1.7625599999999999E-7</v>
      </c>
      <c r="AF70" s="102">
        <f t="shared" ref="AF70:AF71" si="32">AD70*$R$6</f>
        <v>1.1904E-4</v>
      </c>
      <c r="AG70" s="56">
        <v>6.2999999999999995E-8</v>
      </c>
      <c r="AH70" s="102">
        <v>4.2599999999999999E-5</v>
      </c>
      <c r="AI70" s="56">
        <v>6.2999999999999995E-8</v>
      </c>
      <c r="AJ70" s="102">
        <v>4.2599999999999999E-5</v>
      </c>
      <c r="AK70" s="98">
        <f t="shared" ref="AK70:AK71" si="33">SUM(W70,AA70,AE70,AI70)</f>
        <v>3.7235199999999997E-7</v>
      </c>
      <c r="AL70" s="100">
        <f t="shared" ref="AL70:AL71" si="34">SUM(X70,AB70,AF70,AJ70)</f>
        <v>2.516684E-4</v>
      </c>
    </row>
    <row r="71" spans="1:38" x14ac:dyDescent="0.25">
      <c r="A71" s="248" t="s">
        <v>14</v>
      </c>
      <c r="B71" s="249"/>
      <c r="C71" s="249"/>
      <c r="D71" s="249"/>
      <c r="E71" s="249"/>
      <c r="F71" s="15" t="s">
        <v>36</v>
      </c>
      <c r="G71" s="32">
        <v>9.4499999999999995E-7</v>
      </c>
      <c r="H71" s="32">
        <f t="shared" si="23"/>
        <v>1.323E-8</v>
      </c>
      <c r="I71" s="32">
        <v>3.58E-7</v>
      </c>
      <c r="J71" s="32">
        <f t="shared" si="24"/>
        <v>6.8735999999999993E-7</v>
      </c>
      <c r="K71" s="32">
        <v>4.0799999999999999E-6</v>
      </c>
      <c r="L71" s="32">
        <f t="shared" si="25"/>
        <v>7.833599999999999E-6</v>
      </c>
      <c r="M71" s="32">
        <v>1.9300000000000002E-6</v>
      </c>
      <c r="N71" s="32">
        <v>1.9300000000000002E-6</v>
      </c>
      <c r="O71" s="32">
        <f t="shared" si="26"/>
        <v>1.046419E-5</v>
      </c>
      <c r="P71" s="6">
        <f t="shared" ref="P71:P73" si="35">(O71*100)/$S$76</f>
        <v>25.033947368421053</v>
      </c>
      <c r="R71" s="222" t="s">
        <v>5</v>
      </c>
      <c r="S71" s="223"/>
      <c r="T71" s="58" t="s">
        <v>47</v>
      </c>
      <c r="U71" s="62">
        <v>4.4600000000000001E-2</v>
      </c>
      <c r="V71" s="103">
        <v>1.59E-6</v>
      </c>
      <c r="W71" s="62">
        <f t="shared" si="27"/>
        <v>6.244E-4</v>
      </c>
      <c r="X71" s="103">
        <f t="shared" si="28"/>
        <v>2.2260000000000002E-8</v>
      </c>
      <c r="Y71" s="62">
        <v>1.9099999999999999E-2</v>
      </c>
      <c r="Z71" s="103">
        <v>6.8199999999999999E-7</v>
      </c>
      <c r="AA71" s="62">
        <f t="shared" si="29"/>
        <v>3.6671999999999996E-2</v>
      </c>
      <c r="AB71" s="103">
        <f t="shared" si="30"/>
        <v>1.30944E-6</v>
      </c>
      <c r="AC71" s="62">
        <v>5.5E-2</v>
      </c>
      <c r="AD71" s="103">
        <v>1.9599999999999999E-6</v>
      </c>
      <c r="AE71" s="62">
        <f t="shared" si="31"/>
        <v>0.1056</v>
      </c>
      <c r="AF71" s="103">
        <f t="shared" si="32"/>
        <v>3.7631999999999998E-6</v>
      </c>
      <c r="AG71" s="62">
        <v>0.39</v>
      </c>
      <c r="AH71" s="103">
        <v>1.3900000000000001E-5</v>
      </c>
      <c r="AI71" s="62">
        <v>0.39</v>
      </c>
      <c r="AJ71" s="103">
        <v>1.3900000000000001E-5</v>
      </c>
      <c r="AK71" s="99">
        <f t="shared" si="33"/>
        <v>0.53289640000000005</v>
      </c>
      <c r="AL71" s="101">
        <f t="shared" si="34"/>
        <v>1.89949E-5</v>
      </c>
    </row>
    <row r="72" spans="1:38" x14ac:dyDescent="0.25">
      <c r="A72" s="248" t="s">
        <v>16</v>
      </c>
      <c r="B72" s="249"/>
      <c r="C72" s="249"/>
      <c r="D72" s="249"/>
      <c r="E72" s="249"/>
      <c r="F72" s="15" t="s">
        <v>36</v>
      </c>
      <c r="G72" s="32">
        <v>5.5899999999999996E-7</v>
      </c>
      <c r="H72" s="32">
        <f t="shared" si="23"/>
        <v>7.8260000000000001E-9</v>
      </c>
      <c r="I72" s="32">
        <v>4.2100000000000003E-6</v>
      </c>
      <c r="J72" s="32">
        <f t="shared" si="24"/>
        <v>8.0832000000000008E-6</v>
      </c>
      <c r="K72" s="32">
        <v>7.0699999999999996E-7</v>
      </c>
      <c r="L72" s="32">
        <f t="shared" si="25"/>
        <v>1.35744E-6</v>
      </c>
      <c r="M72" s="32">
        <v>4.34E-7</v>
      </c>
      <c r="N72" s="32">
        <v>4.34E-7</v>
      </c>
      <c r="O72" s="32">
        <f t="shared" si="26"/>
        <v>9.8824659999999993E-6</v>
      </c>
      <c r="P72" s="6">
        <f t="shared" si="35"/>
        <v>23.642263157894735</v>
      </c>
    </row>
    <row r="73" spans="1:38" x14ac:dyDescent="0.25">
      <c r="A73" s="248" t="s">
        <v>20</v>
      </c>
      <c r="B73" s="249"/>
      <c r="C73" s="249"/>
      <c r="D73" s="249"/>
      <c r="E73" s="249"/>
      <c r="F73" s="15" t="s">
        <v>36</v>
      </c>
      <c r="G73" s="32">
        <v>1.09E-7</v>
      </c>
      <c r="H73" s="32">
        <f t="shared" si="23"/>
        <v>1.5259999999999999E-9</v>
      </c>
      <c r="I73" s="32">
        <v>5.3300000000000001E-8</v>
      </c>
      <c r="J73" s="32">
        <f t="shared" si="24"/>
        <v>1.02336E-7</v>
      </c>
      <c r="K73" s="32">
        <v>1.5099999999999999E-7</v>
      </c>
      <c r="L73" s="32">
        <f t="shared" si="25"/>
        <v>2.8991999999999999E-7</v>
      </c>
      <c r="M73" s="32">
        <v>4.8100000000000001E-8</v>
      </c>
      <c r="N73" s="32">
        <v>4.8100000000000001E-8</v>
      </c>
      <c r="O73" s="32">
        <f t="shared" si="26"/>
        <v>4.4188199999999999E-7</v>
      </c>
      <c r="P73" s="6">
        <f t="shared" si="35"/>
        <v>1.0571339712918659</v>
      </c>
    </row>
    <row r="74" spans="1:38" x14ac:dyDescent="0.25">
      <c r="A74" s="248" t="s">
        <v>17</v>
      </c>
      <c r="B74" s="249"/>
      <c r="C74" s="249"/>
      <c r="D74" s="249"/>
      <c r="E74" s="249"/>
      <c r="F74" s="15" t="s">
        <v>37</v>
      </c>
      <c r="G74" s="32">
        <v>2.84E-8</v>
      </c>
      <c r="H74" s="32">
        <f t="shared" si="23"/>
        <v>3.976E-10</v>
      </c>
      <c r="I74" s="32">
        <v>1.26E-8</v>
      </c>
      <c r="J74" s="32">
        <f t="shared" si="24"/>
        <v>2.4191999999999999E-8</v>
      </c>
      <c r="K74" s="32">
        <v>7.4299999999999997E-8</v>
      </c>
      <c r="L74" s="32">
        <f t="shared" si="25"/>
        <v>1.4265599999999998E-7</v>
      </c>
      <c r="M74" s="32">
        <v>1.07E-8</v>
      </c>
      <c r="N74" s="32">
        <v>1.07E-8</v>
      </c>
      <c r="O74" s="32">
        <f t="shared" si="26"/>
        <v>1.7794559999999998E-7</v>
      </c>
      <c r="P74" s="6">
        <f>(O74*100)/S77</f>
        <v>47.834838709677413</v>
      </c>
      <c r="R74" s="278" t="s">
        <v>72</v>
      </c>
      <c r="S74" s="279"/>
    </row>
    <row r="75" spans="1:38" x14ac:dyDescent="0.25">
      <c r="A75" s="248" t="s">
        <v>19</v>
      </c>
      <c r="B75" s="249"/>
      <c r="C75" s="249"/>
      <c r="D75" s="249"/>
      <c r="E75" s="249"/>
      <c r="F75" s="15" t="s">
        <v>36</v>
      </c>
      <c r="G75" s="32">
        <v>3.5600000000000001E-9</v>
      </c>
      <c r="H75" s="32">
        <f t="shared" si="23"/>
        <v>4.9840000000000006E-11</v>
      </c>
      <c r="I75" s="32">
        <v>6.7500000000000001E-9</v>
      </c>
      <c r="J75" s="32">
        <f t="shared" si="24"/>
        <v>1.296E-8</v>
      </c>
      <c r="K75" s="32">
        <v>1.4300000000000001E-8</v>
      </c>
      <c r="L75" s="32">
        <f t="shared" si="25"/>
        <v>2.7456000000000001E-8</v>
      </c>
      <c r="M75" s="32">
        <v>7.2300000000000001E-9</v>
      </c>
      <c r="N75" s="32">
        <v>7.2300000000000001E-9</v>
      </c>
      <c r="O75" s="32">
        <f t="shared" si="26"/>
        <v>4.7695840000000001E-8</v>
      </c>
      <c r="P75" s="6">
        <f>(O75*100)/S76</f>
        <v>0.11410488038277514</v>
      </c>
      <c r="R75" s="78" t="s">
        <v>71</v>
      </c>
      <c r="S75" s="79">
        <v>0.53300000000000003</v>
      </c>
    </row>
    <row r="76" spans="1:38" x14ac:dyDescent="0.25">
      <c r="A76" s="248" t="s">
        <v>41</v>
      </c>
      <c r="B76" s="249"/>
      <c r="C76" s="249"/>
      <c r="D76" s="249"/>
      <c r="E76" s="249"/>
      <c r="F76" s="15" t="s">
        <v>37</v>
      </c>
      <c r="G76" s="32">
        <v>2.4100000000000002E-9</v>
      </c>
      <c r="H76" s="32">
        <f t="shared" si="23"/>
        <v>3.3740000000000004E-11</v>
      </c>
      <c r="I76" s="32">
        <v>8.9000000000000003E-8</v>
      </c>
      <c r="J76" s="32">
        <f t="shared" si="24"/>
        <v>1.7088000000000001E-7</v>
      </c>
      <c r="K76" s="32">
        <v>1.15E-8</v>
      </c>
      <c r="L76" s="32">
        <f t="shared" si="25"/>
        <v>2.208E-8</v>
      </c>
      <c r="M76" s="32">
        <v>5.3599999999999997E-9</v>
      </c>
      <c r="N76" s="32">
        <v>5.3599999999999997E-9</v>
      </c>
      <c r="O76" s="32">
        <f t="shared" si="26"/>
        <v>1.9835373999999999E-7</v>
      </c>
      <c r="P76" s="6">
        <f>(O76*100)/S77</f>
        <v>53.320897849462362</v>
      </c>
      <c r="R76" s="80" t="s">
        <v>36</v>
      </c>
      <c r="S76" s="81">
        <v>4.18E-5</v>
      </c>
    </row>
    <row r="77" spans="1:38" x14ac:dyDescent="0.25">
      <c r="A77" s="248" t="s">
        <v>22</v>
      </c>
      <c r="B77" s="249"/>
      <c r="C77" s="249"/>
      <c r="D77" s="249"/>
      <c r="E77" s="249"/>
      <c r="F77" s="15" t="s">
        <v>36</v>
      </c>
      <c r="G77" s="32">
        <v>1.74E-9</v>
      </c>
      <c r="H77" s="32">
        <f t="shared" si="23"/>
        <v>2.436E-11</v>
      </c>
      <c r="I77" s="32">
        <v>2.81E-9</v>
      </c>
      <c r="J77" s="32">
        <f t="shared" si="24"/>
        <v>5.3951999999999997E-9</v>
      </c>
      <c r="K77" s="32">
        <v>7.5200000000000005E-9</v>
      </c>
      <c r="L77" s="32">
        <f t="shared" si="25"/>
        <v>1.44384E-8</v>
      </c>
      <c r="M77" s="32">
        <v>3.8700000000000001E-9</v>
      </c>
      <c r="N77" s="32">
        <v>3.8700000000000001E-9</v>
      </c>
      <c r="O77" s="32">
        <f t="shared" si="26"/>
        <v>2.372796E-8</v>
      </c>
      <c r="P77" s="6">
        <f>(O77*100)/S76</f>
        <v>5.6765454545454543E-2</v>
      </c>
      <c r="R77" s="82" t="s">
        <v>37</v>
      </c>
      <c r="S77" s="83">
        <v>3.72E-7</v>
      </c>
    </row>
    <row r="78" spans="1:38" x14ac:dyDescent="0.25">
      <c r="A78" s="248" t="s">
        <v>23</v>
      </c>
      <c r="B78" s="249"/>
      <c r="C78" s="249"/>
      <c r="D78" s="249"/>
      <c r="E78" s="249"/>
      <c r="F78" s="15" t="s">
        <v>37</v>
      </c>
      <c r="G78" s="32">
        <v>1.2400000000000001E-9</v>
      </c>
      <c r="H78" s="32">
        <f t="shared" si="23"/>
        <v>1.7360000000000002E-11</v>
      </c>
      <c r="I78" s="32">
        <v>4.0400000000000001E-9</v>
      </c>
      <c r="J78" s="32">
        <f t="shared" si="24"/>
        <v>7.7568000000000003E-9</v>
      </c>
      <c r="K78" s="32">
        <v>4.1499999999999999E-9</v>
      </c>
      <c r="L78" s="32">
        <f t="shared" si="25"/>
        <v>7.967999999999999E-9</v>
      </c>
      <c r="M78" s="32">
        <v>2.6099999999999999E-9</v>
      </c>
      <c r="N78" s="32">
        <v>2.6099999999999999E-9</v>
      </c>
      <c r="O78" s="32">
        <f t="shared" si="26"/>
        <v>1.8352160000000003E-8</v>
      </c>
      <c r="P78" s="6">
        <f>(O78*100)/S77</f>
        <v>4.9333763440860219</v>
      </c>
    </row>
    <row r="79" spans="1:38" x14ac:dyDescent="0.25">
      <c r="A79" s="248" t="s">
        <v>21</v>
      </c>
      <c r="B79" s="249"/>
      <c r="C79" s="249"/>
      <c r="D79" s="249"/>
      <c r="E79" s="249"/>
      <c r="F79" s="15" t="s">
        <v>36</v>
      </c>
      <c r="G79" s="32">
        <v>1.09E-9</v>
      </c>
      <c r="H79" s="32">
        <f t="shared" si="23"/>
        <v>1.5260000000000001E-11</v>
      </c>
      <c r="I79" s="32">
        <v>8.1899999999999996E-10</v>
      </c>
      <c r="J79" s="32">
        <f t="shared" si="24"/>
        <v>1.5724799999999999E-9</v>
      </c>
      <c r="K79" s="32">
        <v>1.21E-9</v>
      </c>
      <c r="L79" s="32">
        <f t="shared" si="25"/>
        <v>2.3232E-9</v>
      </c>
      <c r="M79" s="32">
        <v>1.0500000000000001E-9</v>
      </c>
      <c r="N79" s="32">
        <v>1.0500000000000001E-9</v>
      </c>
      <c r="O79" s="32">
        <f t="shared" si="26"/>
        <v>4.9609400000000004E-9</v>
      </c>
      <c r="P79" s="6">
        <f>(O79*100)/S76</f>
        <v>1.1868277511961723E-2</v>
      </c>
    </row>
    <row r="80" spans="1:38" x14ac:dyDescent="0.25">
      <c r="A80" s="248" t="s">
        <v>25</v>
      </c>
      <c r="B80" s="249"/>
      <c r="C80" s="249"/>
      <c r="D80" s="249"/>
      <c r="E80" s="249"/>
      <c r="F80" s="15" t="s">
        <v>37</v>
      </c>
      <c r="G80" s="32">
        <v>8.4399999999999998E-10</v>
      </c>
      <c r="H80" s="32">
        <f t="shared" si="23"/>
        <v>1.1816000000000001E-11</v>
      </c>
      <c r="I80" s="32">
        <v>9.900000000000001E-10</v>
      </c>
      <c r="J80" s="32">
        <f t="shared" si="24"/>
        <v>1.9008000000000003E-9</v>
      </c>
      <c r="K80" s="32">
        <v>1.1200000000000001E-9</v>
      </c>
      <c r="L80" s="32">
        <f t="shared" si="25"/>
        <v>2.1503999999999999E-9</v>
      </c>
      <c r="M80" s="56">
        <v>2.18E-10</v>
      </c>
      <c r="N80" s="56">
        <v>2.18E-10</v>
      </c>
      <c r="O80" s="32">
        <f t="shared" si="26"/>
        <v>4.2810159999999997E-9</v>
      </c>
      <c r="P80" s="6">
        <f>(O80*100)/$S$77</f>
        <v>1.1508107526881719</v>
      </c>
    </row>
    <row r="81" spans="1:31" x14ac:dyDescent="0.25">
      <c r="A81" s="248" t="s">
        <v>24</v>
      </c>
      <c r="B81" s="249"/>
      <c r="C81" s="249"/>
      <c r="D81" s="249"/>
      <c r="E81" s="249"/>
      <c r="F81" s="15" t="s">
        <v>37</v>
      </c>
      <c r="G81" s="56">
        <v>2.6700000000000001E-10</v>
      </c>
      <c r="H81" s="32">
        <f t="shared" si="23"/>
        <v>3.7380000000000004E-12</v>
      </c>
      <c r="I81" s="56">
        <v>1.31E-11</v>
      </c>
      <c r="J81" s="32">
        <f t="shared" si="24"/>
        <v>2.5151999999999999E-11</v>
      </c>
      <c r="K81" s="56">
        <v>6.9099999999999999E-10</v>
      </c>
      <c r="L81" s="32">
        <f t="shared" si="25"/>
        <v>1.3267199999999999E-9</v>
      </c>
      <c r="M81" s="56">
        <v>3.42E-12</v>
      </c>
      <c r="N81" s="56">
        <v>3.42E-12</v>
      </c>
      <c r="O81" s="32">
        <f t="shared" si="26"/>
        <v>1.35903E-9</v>
      </c>
      <c r="P81" s="6">
        <f t="shared" ref="P81:P82" si="36">(O81*100)/$S$77</f>
        <v>0.36533064516129032</v>
      </c>
      <c r="R81" s="170" t="s">
        <v>6</v>
      </c>
      <c r="S81" s="171" t="s">
        <v>64</v>
      </c>
      <c r="T81" s="171" t="s">
        <v>65</v>
      </c>
      <c r="U81" s="171" t="s">
        <v>66</v>
      </c>
      <c r="V81" s="171" t="s">
        <v>84</v>
      </c>
      <c r="W81" s="85" t="s">
        <v>69</v>
      </c>
    </row>
    <row r="82" spans="1:31" x14ac:dyDescent="0.25">
      <c r="A82" s="248" t="s">
        <v>40</v>
      </c>
      <c r="B82" s="249"/>
      <c r="C82" s="249"/>
      <c r="D82" s="249"/>
      <c r="E82" s="249"/>
      <c r="F82" s="15" t="s">
        <v>37</v>
      </c>
      <c r="G82" s="32">
        <v>2.4900000000000002E-10</v>
      </c>
      <c r="H82" s="32">
        <f t="shared" si="23"/>
        <v>3.4860000000000003E-12</v>
      </c>
      <c r="I82" s="32">
        <v>4.8099999999999999E-10</v>
      </c>
      <c r="J82" s="32">
        <f t="shared" si="24"/>
        <v>9.2351999999999993E-10</v>
      </c>
      <c r="K82" s="32">
        <v>1.36E-10</v>
      </c>
      <c r="L82" s="32">
        <f t="shared" si="25"/>
        <v>2.6111999999999997E-10</v>
      </c>
      <c r="M82" s="32">
        <v>9.4799999999999998E-11</v>
      </c>
      <c r="N82" s="32">
        <v>9.4799999999999998E-11</v>
      </c>
      <c r="O82" s="32">
        <f t="shared" si="26"/>
        <v>1.2829259999999998E-9</v>
      </c>
      <c r="P82" s="6">
        <f t="shared" si="36"/>
        <v>0.34487258064516124</v>
      </c>
      <c r="R82" s="4" t="s">
        <v>3</v>
      </c>
      <c r="S82" s="5">
        <v>137</v>
      </c>
      <c r="T82" s="5">
        <v>111</v>
      </c>
      <c r="U82" s="5">
        <v>121</v>
      </c>
      <c r="V82" s="91">
        <v>75.099999999999994</v>
      </c>
      <c r="W82" s="172">
        <f>SUM(S82:V82)</f>
        <v>444.1</v>
      </c>
    </row>
    <row r="83" spans="1:31" x14ac:dyDescent="0.25">
      <c r="A83" s="248" t="s">
        <v>28</v>
      </c>
      <c r="B83" s="249"/>
      <c r="C83" s="249"/>
      <c r="D83" s="249"/>
      <c r="E83" s="249"/>
      <c r="F83" s="15" t="s">
        <v>36</v>
      </c>
      <c r="G83" s="32">
        <v>4.2100000000000002E-11</v>
      </c>
      <c r="H83" s="32">
        <f t="shared" si="23"/>
        <v>5.8939999999999999E-13</v>
      </c>
      <c r="I83" s="32">
        <v>2.5000000000000001E-11</v>
      </c>
      <c r="J83" s="32">
        <f t="shared" si="24"/>
        <v>4.8000000000000002E-11</v>
      </c>
      <c r="K83" s="32">
        <v>6.8600000000000001E-11</v>
      </c>
      <c r="L83" s="32">
        <f t="shared" si="25"/>
        <v>1.3171199999999999E-10</v>
      </c>
      <c r="M83" s="32">
        <v>5.6099999999999997E-12</v>
      </c>
      <c r="N83" s="32">
        <v>5.6099999999999997E-12</v>
      </c>
      <c r="O83" s="32">
        <f t="shared" si="26"/>
        <v>1.8591139999999999E-10</v>
      </c>
      <c r="P83" s="6">
        <f>(O83*100)/S76</f>
        <v>4.4476411483253589E-4</v>
      </c>
      <c r="R83" s="4" t="s">
        <v>4</v>
      </c>
      <c r="S83" s="7">
        <v>37.799999999999997</v>
      </c>
      <c r="T83" s="7">
        <v>18.5</v>
      </c>
      <c r="U83" s="7">
        <v>24.8</v>
      </c>
      <c r="V83" s="5">
        <v>17</v>
      </c>
      <c r="W83" s="173">
        <f>SUM(S83:V83)</f>
        <v>98.1</v>
      </c>
    </row>
    <row r="84" spans="1:31" x14ac:dyDescent="0.25">
      <c r="A84" s="248" t="s">
        <v>38</v>
      </c>
      <c r="B84" s="249"/>
      <c r="C84" s="249"/>
      <c r="D84" s="249"/>
      <c r="E84" s="249"/>
      <c r="F84" s="15" t="s">
        <v>37</v>
      </c>
      <c r="G84" s="32">
        <v>4.1999999999999997E-11</v>
      </c>
      <c r="H84" s="32">
        <f t="shared" si="23"/>
        <v>5.8800000000000002E-13</v>
      </c>
      <c r="I84" s="32">
        <v>5.2599999999999998E-11</v>
      </c>
      <c r="J84" s="32">
        <f t="shared" si="24"/>
        <v>1.00992E-10</v>
      </c>
      <c r="K84" s="32">
        <v>5.4899999999999999E-11</v>
      </c>
      <c r="L84" s="32">
        <f t="shared" si="25"/>
        <v>1.05408E-10</v>
      </c>
      <c r="M84" s="32">
        <v>5.46E-13</v>
      </c>
      <c r="N84" s="32">
        <v>5.46E-13</v>
      </c>
      <c r="O84" s="32">
        <f t="shared" si="26"/>
        <v>2.0753400000000001E-10</v>
      </c>
      <c r="P84" s="6">
        <f>(O84*100)/$S$77</f>
        <v>5.5788709677419362E-2</v>
      </c>
      <c r="R84" s="4" t="s">
        <v>5</v>
      </c>
      <c r="S84" s="7">
        <v>0.47799999999999998</v>
      </c>
      <c r="T84" s="7">
        <v>0.25</v>
      </c>
      <c r="U84" s="7">
        <v>0.58899999999999997</v>
      </c>
      <c r="V84" s="7">
        <v>4.18</v>
      </c>
      <c r="W84" s="173">
        <f>SUM(S84:V84)</f>
        <v>5.4969999999999999</v>
      </c>
    </row>
    <row r="85" spans="1:31" x14ac:dyDescent="0.25">
      <c r="A85" s="248" t="s">
        <v>26</v>
      </c>
      <c r="B85" s="249"/>
      <c r="C85" s="249"/>
      <c r="D85" s="249"/>
      <c r="E85" s="249"/>
      <c r="F85" s="15" t="s">
        <v>37</v>
      </c>
      <c r="G85" s="32">
        <v>1.0199999999999999E-11</v>
      </c>
      <c r="H85" s="32">
        <f t="shared" si="23"/>
        <v>1.4279999999999998E-13</v>
      </c>
      <c r="I85" s="32">
        <v>2.6200000000000001E-11</v>
      </c>
      <c r="J85" s="32">
        <f t="shared" si="24"/>
        <v>5.0303999999999999E-11</v>
      </c>
      <c r="K85" s="32">
        <v>2.6400000000000001E-11</v>
      </c>
      <c r="L85" s="32">
        <f t="shared" si="25"/>
        <v>5.0687999999999997E-11</v>
      </c>
      <c r="M85" s="32">
        <v>4.5999999999999998E-12</v>
      </c>
      <c r="N85" s="32">
        <v>4.5999999999999998E-12</v>
      </c>
      <c r="O85" s="32">
        <f t="shared" si="26"/>
        <v>1.057348E-10</v>
      </c>
      <c r="P85" s="6">
        <f t="shared" ref="P85:P89" si="37">(O85*100)/$S$77</f>
        <v>2.8423333333333335E-2</v>
      </c>
      <c r="R85" s="8" t="s">
        <v>11</v>
      </c>
      <c r="S85" s="9">
        <f t="shared" ref="S85" si="38">SUM(S82:S84)</f>
        <v>175.27800000000002</v>
      </c>
      <c r="T85" s="90">
        <v>130</v>
      </c>
      <c r="U85" s="90">
        <v>147</v>
      </c>
      <c r="V85" s="9">
        <f>SUM(V82:V84)</f>
        <v>96.28</v>
      </c>
      <c r="W85" s="174"/>
    </row>
    <row r="86" spans="1:31" x14ac:dyDescent="0.25">
      <c r="A86" s="248" t="s">
        <v>31</v>
      </c>
      <c r="B86" s="249"/>
      <c r="C86" s="249"/>
      <c r="D86" s="249"/>
      <c r="E86" s="249"/>
      <c r="F86" s="15" t="s">
        <v>37</v>
      </c>
      <c r="G86" s="32">
        <v>7.3699999999999995E-12</v>
      </c>
      <c r="H86" s="32">
        <f t="shared" si="23"/>
        <v>1.0318E-13</v>
      </c>
      <c r="I86" s="32">
        <v>3.04E-12</v>
      </c>
      <c r="J86" s="32">
        <f t="shared" si="24"/>
        <v>5.8367999999999995E-12</v>
      </c>
      <c r="K86" s="32">
        <v>7.7200000000000002E-12</v>
      </c>
      <c r="L86" s="32">
        <f t="shared" si="25"/>
        <v>1.48224E-11</v>
      </c>
      <c r="M86" s="32">
        <v>2.9300000000000001E-13</v>
      </c>
      <c r="N86" s="32">
        <v>2.9300000000000001E-13</v>
      </c>
      <c r="O86" s="32">
        <f t="shared" si="26"/>
        <v>2.1055379999999998E-11</v>
      </c>
      <c r="P86" s="6">
        <f t="shared" si="37"/>
        <v>5.6600483870967739E-3</v>
      </c>
    </row>
    <row r="87" spans="1:31" x14ac:dyDescent="0.25">
      <c r="A87" s="248" t="s">
        <v>30</v>
      </c>
      <c r="B87" s="249"/>
      <c r="C87" s="249"/>
      <c r="D87" s="249"/>
      <c r="E87" s="249"/>
      <c r="F87" s="15" t="s">
        <v>37</v>
      </c>
      <c r="G87" s="32">
        <v>4.5200000000000001E-12</v>
      </c>
      <c r="H87" s="32">
        <f t="shared" si="23"/>
        <v>6.3280000000000009E-14</v>
      </c>
      <c r="I87" s="32">
        <v>3.3500000000000001E-12</v>
      </c>
      <c r="J87" s="32">
        <f t="shared" si="24"/>
        <v>6.4320000000000001E-12</v>
      </c>
      <c r="K87" s="32">
        <v>5.7699999999999998E-12</v>
      </c>
      <c r="L87" s="32">
        <f t="shared" si="25"/>
        <v>1.1078399999999999E-11</v>
      </c>
      <c r="M87" s="32">
        <v>2.5199999999999999E-13</v>
      </c>
      <c r="N87" s="32">
        <v>2.5199999999999999E-13</v>
      </c>
      <c r="O87" s="32">
        <f t="shared" si="26"/>
        <v>1.7825679999999999E-11</v>
      </c>
      <c r="P87" s="6">
        <f t="shared" si="37"/>
        <v>4.7918494623655911E-3</v>
      </c>
    </row>
    <row r="88" spans="1:31" x14ac:dyDescent="0.25">
      <c r="A88" s="248" t="s">
        <v>39</v>
      </c>
      <c r="B88" s="249"/>
      <c r="C88" s="249"/>
      <c r="D88" s="249"/>
      <c r="E88" s="249"/>
      <c r="F88" s="15" t="s">
        <v>37</v>
      </c>
      <c r="G88" s="32">
        <v>7.7600000000000003E-13</v>
      </c>
      <c r="H88" s="32">
        <f t="shared" si="23"/>
        <v>1.0864E-14</v>
      </c>
      <c r="I88" s="32">
        <v>3.4499999999999999E-13</v>
      </c>
      <c r="J88" s="32">
        <f t="shared" si="24"/>
        <v>6.6239999999999998E-13</v>
      </c>
      <c r="K88" s="32">
        <v>3.9E-13</v>
      </c>
      <c r="L88" s="32">
        <f t="shared" si="25"/>
        <v>7.488E-13</v>
      </c>
      <c r="M88" s="32">
        <v>3.5500000000000001E-10</v>
      </c>
      <c r="N88" s="32">
        <v>3.5500000000000001E-10</v>
      </c>
      <c r="O88" s="32">
        <f t="shared" si="26"/>
        <v>3.56422064E-10</v>
      </c>
      <c r="P88" s="6">
        <f t="shared" si="37"/>
        <v>9.5812382795698925E-2</v>
      </c>
    </row>
    <row r="89" spans="1:31" x14ac:dyDescent="0.25">
      <c r="A89" s="243" t="s">
        <v>33</v>
      </c>
      <c r="B89" s="244"/>
      <c r="C89" s="244"/>
      <c r="D89" s="244"/>
      <c r="E89" s="244"/>
      <c r="F89" s="33" t="s">
        <v>37</v>
      </c>
      <c r="G89" s="72">
        <v>3.81E-15</v>
      </c>
      <c r="H89" s="72">
        <f>G89*$R$4</f>
        <v>5.3340000000000001E-17</v>
      </c>
      <c r="I89" s="72">
        <v>2.3900000000000002E-15</v>
      </c>
      <c r="J89" s="72">
        <f t="shared" si="24"/>
        <v>4.5887999999999999E-15</v>
      </c>
      <c r="K89" s="72">
        <v>1.1799999999999999E-14</v>
      </c>
      <c r="L89" s="72">
        <f t="shared" si="25"/>
        <v>2.2655999999999999E-14</v>
      </c>
      <c r="M89" s="97">
        <v>6.9399999999999999E-8</v>
      </c>
      <c r="N89" s="97">
        <v>6.9399999999999999E-8</v>
      </c>
      <c r="O89" s="72">
        <f t="shared" si="26"/>
        <v>6.9400027298139998E-8</v>
      </c>
      <c r="P89" s="27">
        <f t="shared" si="37"/>
        <v>18.655921316704301</v>
      </c>
    </row>
    <row r="93" spans="1:31" x14ac:dyDescent="0.25">
      <c r="A93" s="219" t="s">
        <v>95</v>
      </c>
      <c r="B93" s="219"/>
      <c r="C93" s="219"/>
      <c r="D93" s="219"/>
      <c r="E93" s="219"/>
      <c r="F93" s="219"/>
      <c r="G93" s="219"/>
      <c r="H93" s="219"/>
      <c r="I93" s="219"/>
      <c r="J93" s="219"/>
      <c r="K93" s="219"/>
      <c r="L93" s="219"/>
      <c r="M93" s="219"/>
      <c r="N93" s="219"/>
      <c r="O93" s="219"/>
      <c r="P93" s="219"/>
      <c r="Q93" s="219"/>
      <c r="R93" s="219"/>
      <c r="S93" s="219"/>
      <c r="T93" s="219"/>
      <c r="U93" s="219"/>
      <c r="V93" s="219"/>
      <c r="W93" s="219"/>
      <c r="X93" s="219"/>
      <c r="Y93" s="219"/>
      <c r="Z93" s="219"/>
      <c r="AA93" s="219"/>
      <c r="AB93" s="219"/>
      <c r="AC93" s="219"/>
      <c r="AD93" s="219"/>
      <c r="AE93" s="219"/>
    </row>
    <row r="95" spans="1:31" x14ac:dyDescent="0.25">
      <c r="A95" s="217" t="s">
        <v>34</v>
      </c>
      <c r="B95" s="245"/>
      <c r="C95" s="245"/>
      <c r="D95" s="245"/>
      <c r="E95" s="245"/>
      <c r="F95" s="95" t="s">
        <v>7</v>
      </c>
      <c r="G95" s="95" t="s">
        <v>64</v>
      </c>
      <c r="H95" s="95" t="s">
        <v>125</v>
      </c>
      <c r="I95" s="95" t="s">
        <v>65</v>
      </c>
      <c r="J95" s="95" t="s">
        <v>126</v>
      </c>
      <c r="K95" s="95" t="s">
        <v>66</v>
      </c>
      <c r="L95" s="95" t="s">
        <v>127</v>
      </c>
      <c r="M95" s="95" t="s">
        <v>84</v>
      </c>
      <c r="N95" s="95" t="s">
        <v>128</v>
      </c>
      <c r="O95" s="76" t="s">
        <v>69</v>
      </c>
      <c r="R95" s="217" t="s">
        <v>34</v>
      </c>
      <c r="S95" s="245"/>
      <c r="T95" s="245"/>
      <c r="U95" s="245"/>
      <c r="V95" s="245"/>
      <c r="W95" s="95" t="s">
        <v>64</v>
      </c>
      <c r="X95" s="95" t="s">
        <v>125</v>
      </c>
      <c r="Y95" s="95" t="s">
        <v>65</v>
      </c>
      <c r="Z95" s="95" t="s">
        <v>126</v>
      </c>
      <c r="AA95" s="95" t="s">
        <v>66</v>
      </c>
      <c r="AB95" s="95" t="s">
        <v>127</v>
      </c>
      <c r="AC95" s="95" t="s">
        <v>84</v>
      </c>
      <c r="AD95" s="95" t="s">
        <v>128</v>
      </c>
      <c r="AE95" s="77" t="s">
        <v>69</v>
      </c>
    </row>
    <row r="96" spans="1:31" x14ac:dyDescent="0.25">
      <c r="A96" s="220" t="s">
        <v>49</v>
      </c>
      <c r="B96" s="221"/>
      <c r="C96" s="221"/>
      <c r="D96" s="221"/>
      <c r="E96" s="221"/>
      <c r="F96" s="15" t="s">
        <v>50</v>
      </c>
      <c r="G96" s="7">
        <v>10.1</v>
      </c>
      <c r="H96" s="32">
        <f>G96*$R$4</f>
        <v>0.1414</v>
      </c>
      <c r="I96" s="7">
        <v>4.51</v>
      </c>
      <c r="J96" s="7">
        <f>I96*$R$5</f>
        <v>8.6591999999999985</v>
      </c>
      <c r="K96" s="7">
        <v>5.0999999999999996</v>
      </c>
      <c r="L96" s="7">
        <f>K96*$R$6</f>
        <v>9.7919999999999998</v>
      </c>
      <c r="M96" s="7">
        <v>3.83</v>
      </c>
      <c r="N96" s="7">
        <v>3.83</v>
      </c>
      <c r="O96" s="6">
        <f>SUM(H96,J96,L96,N96)</f>
        <v>22.422599999999996</v>
      </c>
      <c r="R96" s="220" t="s">
        <v>49</v>
      </c>
      <c r="S96" s="221"/>
      <c r="T96" s="221"/>
      <c r="U96" s="221"/>
      <c r="V96" s="221"/>
      <c r="W96" s="32">
        <v>1.2699999999999999E-2</v>
      </c>
      <c r="X96" s="32">
        <f>W96*$R$4</f>
        <v>1.7779999999999998E-4</v>
      </c>
      <c r="Y96" s="32">
        <v>5.6400000000000005E-4</v>
      </c>
      <c r="Z96" s="32">
        <f>Y96*$R$5</f>
        <v>1.08288E-3</v>
      </c>
      <c r="AA96" s="32">
        <v>6.3699999999999998E-4</v>
      </c>
      <c r="AB96" s="32">
        <f>AA96*$R$6</f>
        <v>1.2230399999999999E-3</v>
      </c>
      <c r="AC96" s="32">
        <v>4.7800000000000002E-4</v>
      </c>
      <c r="AD96" s="32">
        <v>4.7800000000000002E-4</v>
      </c>
      <c r="AE96" s="17">
        <f>SUM(X96,Z96,AB96,AD96)</f>
        <v>2.9617200000000002E-3</v>
      </c>
    </row>
    <row r="97" spans="1:31" x14ac:dyDescent="0.25">
      <c r="A97" s="220" t="s">
        <v>19</v>
      </c>
      <c r="B97" s="221"/>
      <c r="C97" s="221"/>
      <c r="D97" s="221"/>
      <c r="E97" s="221"/>
      <c r="F97" s="15" t="s">
        <v>51</v>
      </c>
      <c r="G97" s="32">
        <v>6.7000000000000002E-6</v>
      </c>
      <c r="H97" s="32">
        <f t="shared" ref="H97:H113" si="39">G97*$R$4</f>
        <v>9.3800000000000006E-8</v>
      </c>
      <c r="I97" s="32">
        <v>1.27E-5</v>
      </c>
      <c r="J97" s="32">
        <f t="shared" ref="J97:J113" si="40">I97*$R$5</f>
        <v>2.4383999999999999E-5</v>
      </c>
      <c r="K97" s="32">
        <v>2.1699999999999999E-5</v>
      </c>
      <c r="L97" s="32">
        <f t="shared" ref="L97:L113" si="41">K97*$R$6</f>
        <v>4.1664E-5</v>
      </c>
      <c r="M97" s="32">
        <v>7.2799999999999998E-6</v>
      </c>
      <c r="N97" s="32">
        <v>7.2799999999999998E-6</v>
      </c>
      <c r="O97" s="17">
        <f t="shared" ref="O97:O113" si="42">SUM(H97,J97,L97,N97)</f>
        <v>7.3421800000000002E-5</v>
      </c>
      <c r="R97" s="220" t="s">
        <v>19</v>
      </c>
      <c r="S97" s="221"/>
      <c r="T97" s="221"/>
      <c r="U97" s="221"/>
      <c r="V97" s="221"/>
      <c r="W97" s="32">
        <v>1.12E-4</v>
      </c>
      <c r="X97" s="32">
        <f t="shared" ref="X97:X113" si="43">W97*$R$4</f>
        <v>1.5680000000000001E-6</v>
      </c>
      <c r="Y97" s="32">
        <v>2.12E-4</v>
      </c>
      <c r="Z97" s="32">
        <f t="shared" ref="Z97:Z113" si="44">Y97*$R$5</f>
        <v>4.0704000000000001E-4</v>
      </c>
      <c r="AA97" s="32">
        <v>3.6200000000000002E-4</v>
      </c>
      <c r="AB97" s="32">
        <f t="shared" ref="AB97:AB113" si="45">AA97*$R$6</f>
        <v>6.9503999999999996E-4</v>
      </c>
      <c r="AC97" s="32">
        <v>1.22E-4</v>
      </c>
      <c r="AD97" s="32">
        <v>1.22E-4</v>
      </c>
      <c r="AE97" s="17">
        <f t="shared" ref="AE97:AE113" si="46">SUM(X97,Z97,AB97,AD97)</f>
        <v>1.225648E-3</v>
      </c>
    </row>
    <row r="98" spans="1:31" x14ac:dyDescent="0.25">
      <c r="A98" s="248" t="s">
        <v>28</v>
      </c>
      <c r="B98" s="249"/>
      <c r="C98" s="249"/>
      <c r="D98" s="249"/>
      <c r="E98" s="249"/>
      <c r="F98" s="15" t="s">
        <v>52</v>
      </c>
      <c r="G98" s="32">
        <v>4.9500000000000004E-3</v>
      </c>
      <c r="H98" s="32">
        <f t="shared" si="39"/>
        <v>6.9300000000000004E-5</v>
      </c>
      <c r="I98" s="32">
        <v>6.1999999999999998E-3</v>
      </c>
      <c r="J98" s="32">
        <f t="shared" si="40"/>
        <v>1.1904E-2</v>
      </c>
      <c r="K98" s="32">
        <v>1.6E-2</v>
      </c>
      <c r="L98" s="32">
        <f t="shared" si="41"/>
        <v>3.0720000000000001E-2</v>
      </c>
      <c r="M98" s="32">
        <v>1.12E-2</v>
      </c>
      <c r="N98" s="32">
        <v>1.12E-2</v>
      </c>
      <c r="O98" s="17">
        <f t="shared" si="42"/>
        <v>5.3893300000000005E-2</v>
      </c>
      <c r="R98" s="248" t="s">
        <v>28</v>
      </c>
      <c r="S98" s="249"/>
      <c r="T98" s="249"/>
      <c r="U98" s="249"/>
      <c r="V98" s="249"/>
      <c r="W98" s="32">
        <v>1.03E-5</v>
      </c>
      <c r="X98" s="32">
        <f t="shared" si="43"/>
        <v>1.4420000000000001E-7</v>
      </c>
      <c r="Y98" s="32">
        <v>1.29E-5</v>
      </c>
      <c r="Z98" s="32">
        <f t="shared" si="44"/>
        <v>2.4768000000000001E-5</v>
      </c>
      <c r="AA98" s="32">
        <v>3.3399999999999999E-5</v>
      </c>
      <c r="AB98" s="32">
        <f t="shared" si="45"/>
        <v>6.4127999999999993E-5</v>
      </c>
      <c r="AC98" s="32">
        <v>2.3200000000000001E-5</v>
      </c>
      <c r="AD98" s="32">
        <v>2.3200000000000001E-5</v>
      </c>
      <c r="AE98" s="17">
        <f t="shared" si="46"/>
        <v>1.1224019999999998E-4</v>
      </c>
    </row>
    <row r="99" spans="1:31" x14ac:dyDescent="0.25">
      <c r="A99" s="248" t="s">
        <v>21</v>
      </c>
      <c r="B99" s="249"/>
      <c r="C99" s="249"/>
      <c r="D99" s="249"/>
      <c r="E99" s="249"/>
      <c r="F99" s="15" t="s">
        <v>53</v>
      </c>
      <c r="G99" s="32">
        <v>1.91E-3</v>
      </c>
      <c r="H99" s="32">
        <f t="shared" si="39"/>
        <v>2.6740000000000001E-5</v>
      </c>
      <c r="I99" s="32">
        <v>3.0899999999999999E-3</v>
      </c>
      <c r="J99" s="32">
        <f t="shared" si="40"/>
        <v>5.9327999999999994E-3</v>
      </c>
      <c r="K99" s="32">
        <v>4.5599999999999998E-3</v>
      </c>
      <c r="L99" s="32">
        <f t="shared" si="41"/>
        <v>8.7551999999999994E-3</v>
      </c>
      <c r="M99" s="32">
        <v>7.9500000000000005E-3</v>
      </c>
      <c r="N99" s="32">
        <v>7.9500000000000005E-3</v>
      </c>
      <c r="O99" s="17">
        <f t="shared" si="42"/>
        <v>2.2664739999999999E-2</v>
      </c>
      <c r="R99" s="248" t="s">
        <v>21</v>
      </c>
      <c r="S99" s="249"/>
      <c r="T99" s="249"/>
      <c r="U99" s="249"/>
      <c r="V99" s="249"/>
      <c r="W99" s="32">
        <v>9.2800000000000006E-5</v>
      </c>
      <c r="X99" s="32">
        <f t="shared" si="43"/>
        <v>1.2992000000000002E-6</v>
      </c>
      <c r="Y99" s="32">
        <v>1.4999999999999999E-4</v>
      </c>
      <c r="Z99" s="32">
        <f t="shared" si="44"/>
        <v>2.8799999999999995E-4</v>
      </c>
      <c r="AA99" s="32">
        <v>2.22E-4</v>
      </c>
      <c r="AB99" s="32">
        <f t="shared" si="45"/>
        <v>4.2623999999999998E-4</v>
      </c>
      <c r="AC99" s="32">
        <v>3.86E-4</v>
      </c>
      <c r="AD99" s="32">
        <v>3.86E-4</v>
      </c>
      <c r="AE99" s="17">
        <f t="shared" si="46"/>
        <v>1.1015392E-3</v>
      </c>
    </row>
    <row r="100" spans="1:31" x14ac:dyDescent="0.25">
      <c r="A100" s="248" t="s">
        <v>16</v>
      </c>
      <c r="B100" s="249"/>
      <c r="C100" s="249"/>
      <c r="D100" s="249"/>
      <c r="E100" s="249"/>
      <c r="F100" s="15" t="s">
        <v>54</v>
      </c>
      <c r="G100" s="32">
        <v>8.8900000000000003E-4</v>
      </c>
      <c r="H100" s="32">
        <f t="shared" si="39"/>
        <v>1.2446000000000001E-5</v>
      </c>
      <c r="I100" s="32">
        <v>6.7000000000000002E-3</v>
      </c>
      <c r="J100" s="32">
        <f t="shared" si="40"/>
        <v>1.2864E-2</v>
      </c>
      <c r="K100" s="32">
        <v>6.4900000000000001E-3</v>
      </c>
      <c r="L100" s="32">
        <f t="shared" si="41"/>
        <v>1.2460799999999999E-2</v>
      </c>
      <c r="M100" s="32">
        <v>3.0699999999999998E-3</v>
      </c>
      <c r="N100" s="32">
        <v>3.0699999999999998E-3</v>
      </c>
      <c r="O100" s="17">
        <f t="shared" si="42"/>
        <v>2.8407246000000001E-2</v>
      </c>
      <c r="R100" s="248" t="s">
        <v>16</v>
      </c>
      <c r="S100" s="249"/>
      <c r="T100" s="249"/>
      <c r="U100" s="249"/>
      <c r="V100" s="249"/>
      <c r="W100" s="32">
        <v>3.4700000000000003E-5</v>
      </c>
      <c r="X100" s="32">
        <f t="shared" si="43"/>
        <v>4.8580000000000008E-7</v>
      </c>
      <c r="Y100" s="32">
        <v>2.6200000000000003E-4</v>
      </c>
      <c r="Z100" s="32">
        <f t="shared" si="44"/>
        <v>5.0304000000000006E-4</v>
      </c>
      <c r="AA100" s="32">
        <v>2.5399999999999999E-4</v>
      </c>
      <c r="AB100" s="32">
        <f t="shared" si="45"/>
        <v>4.8767999999999999E-4</v>
      </c>
      <c r="AC100" s="32">
        <v>1.2E-4</v>
      </c>
      <c r="AD100" s="32">
        <v>1.2E-4</v>
      </c>
      <c r="AE100" s="17">
        <f t="shared" si="46"/>
        <v>1.1112058000000001E-3</v>
      </c>
    </row>
    <row r="101" spans="1:31" x14ac:dyDescent="0.25">
      <c r="A101" s="248" t="s">
        <v>25</v>
      </c>
      <c r="B101" s="249"/>
      <c r="C101" s="249"/>
      <c r="D101" s="249"/>
      <c r="E101" s="249"/>
      <c r="F101" s="15" t="s">
        <v>53</v>
      </c>
      <c r="G101" s="32">
        <v>1.9300000000000001E-3</v>
      </c>
      <c r="H101" s="32">
        <f t="shared" si="39"/>
        <v>2.7020000000000002E-5</v>
      </c>
      <c r="I101" s="32">
        <v>3.7299999999999998E-3</v>
      </c>
      <c r="J101" s="32">
        <f t="shared" si="40"/>
        <v>7.1615999999999997E-3</v>
      </c>
      <c r="K101" s="32">
        <v>5.3499999999999997E-3</v>
      </c>
      <c r="L101" s="32">
        <f t="shared" si="41"/>
        <v>1.0272E-2</v>
      </c>
      <c r="M101" s="32">
        <v>8.1099999999999992E-3</v>
      </c>
      <c r="N101" s="32">
        <v>8.1099999999999992E-3</v>
      </c>
      <c r="O101" s="17">
        <f t="shared" si="42"/>
        <v>2.5570619999999999E-2</v>
      </c>
      <c r="R101" s="248" t="s">
        <v>25</v>
      </c>
      <c r="S101" s="249"/>
      <c r="T101" s="249"/>
      <c r="U101" s="249"/>
      <c r="V101" s="249"/>
      <c r="W101" s="32">
        <v>1.0900000000000001E-4</v>
      </c>
      <c r="X101" s="32">
        <f t="shared" si="43"/>
        <v>1.5260000000000001E-6</v>
      </c>
      <c r="Y101" s="32">
        <v>2.1000000000000001E-4</v>
      </c>
      <c r="Z101" s="32">
        <f t="shared" si="44"/>
        <v>4.0319999999999999E-4</v>
      </c>
      <c r="AA101" s="32">
        <v>3.01E-4</v>
      </c>
      <c r="AB101" s="32">
        <f t="shared" si="45"/>
        <v>5.7792E-4</v>
      </c>
      <c r="AC101" s="32">
        <v>4.57E-4</v>
      </c>
      <c r="AD101" s="32">
        <v>4.57E-4</v>
      </c>
      <c r="AE101" s="17">
        <f t="shared" si="46"/>
        <v>1.4396459999999999E-3</v>
      </c>
    </row>
    <row r="102" spans="1:31" x14ac:dyDescent="0.25">
      <c r="A102" s="248" t="s">
        <v>23</v>
      </c>
      <c r="B102" s="249"/>
      <c r="C102" s="249"/>
      <c r="D102" s="249"/>
      <c r="E102" s="249"/>
      <c r="F102" s="15" t="s">
        <v>55</v>
      </c>
      <c r="G102" s="32">
        <v>5.13E-3</v>
      </c>
      <c r="H102" s="32">
        <f t="shared" si="39"/>
        <v>7.182E-5</v>
      </c>
      <c r="I102" s="32">
        <v>3.8600000000000001E-3</v>
      </c>
      <c r="J102" s="32">
        <f t="shared" si="40"/>
        <v>7.4111999999999997E-3</v>
      </c>
      <c r="K102" s="32">
        <v>5.2900000000000004E-3</v>
      </c>
      <c r="L102" s="32">
        <f t="shared" si="41"/>
        <v>1.0156800000000001E-2</v>
      </c>
      <c r="M102" s="32">
        <v>1.23E-2</v>
      </c>
      <c r="N102" s="32">
        <v>1.23E-2</v>
      </c>
      <c r="O102" s="17">
        <f t="shared" si="42"/>
        <v>2.9939819999999999E-2</v>
      </c>
      <c r="R102" s="248" t="s">
        <v>23</v>
      </c>
      <c r="S102" s="249"/>
      <c r="T102" s="249"/>
      <c r="U102" s="249"/>
      <c r="V102" s="249"/>
      <c r="W102" s="32">
        <v>1.25E-4</v>
      </c>
      <c r="X102" s="32">
        <f t="shared" si="43"/>
        <v>1.75E-6</v>
      </c>
      <c r="Y102" s="32">
        <v>9.4199999999999999E-5</v>
      </c>
      <c r="Z102" s="32">
        <f t="shared" si="44"/>
        <v>1.8086399999999998E-4</v>
      </c>
      <c r="AA102" s="32">
        <v>1.2899999999999999E-4</v>
      </c>
      <c r="AB102" s="32">
        <f t="shared" si="45"/>
        <v>2.4767999999999996E-4</v>
      </c>
      <c r="AC102" s="32">
        <v>3.01E-4</v>
      </c>
      <c r="AD102" s="32">
        <v>3.01E-4</v>
      </c>
      <c r="AE102" s="17">
        <f t="shared" si="46"/>
        <v>7.3129399999999995E-4</v>
      </c>
    </row>
    <row r="103" spans="1:31" x14ac:dyDescent="0.25">
      <c r="A103" s="248" t="s">
        <v>24</v>
      </c>
      <c r="B103" s="249"/>
      <c r="C103" s="249"/>
      <c r="D103" s="249"/>
      <c r="E103" s="249"/>
      <c r="F103" s="15" t="s">
        <v>56</v>
      </c>
      <c r="G103" s="32">
        <v>1.2600000000000001E-3</v>
      </c>
      <c r="H103" s="32">
        <f t="shared" si="39"/>
        <v>1.7640000000000001E-5</v>
      </c>
      <c r="I103" s="32">
        <v>1.48E-3</v>
      </c>
      <c r="J103" s="32">
        <f t="shared" si="40"/>
        <v>2.8415999999999997E-3</v>
      </c>
      <c r="K103" s="32">
        <v>1.8E-3</v>
      </c>
      <c r="L103" s="32">
        <f t="shared" si="41"/>
        <v>3.4559999999999999E-3</v>
      </c>
      <c r="M103" s="32">
        <v>3.2499999999999999E-4</v>
      </c>
      <c r="N103" s="32">
        <v>3.2499999999999999E-4</v>
      </c>
      <c r="O103" s="17">
        <f t="shared" si="42"/>
        <v>6.6402399999999995E-3</v>
      </c>
      <c r="R103" s="248" t="s">
        <v>24</v>
      </c>
      <c r="S103" s="249"/>
      <c r="T103" s="249"/>
      <c r="U103" s="249"/>
      <c r="V103" s="249"/>
      <c r="W103" s="32">
        <v>1.9400000000000001E-3</v>
      </c>
      <c r="X103" s="32">
        <f t="shared" si="43"/>
        <v>2.7160000000000001E-5</v>
      </c>
      <c r="Y103" s="32">
        <v>2.2699999999999999E-3</v>
      </c>
      <c r="Z103" s="32">
        <f t="shared" si="44"/>
        <v>4.3583999999999993E-3</v>
      </c>
      <c r="AA103" s="32">
        <v>2.7699999999999999E-3</v>
      </c>
      <c r="AB103" s="32">
        <f t="shared" si="45"/>
        <v>5.3183999999999992E-3</v>
      </c>
      <c r="AC103" s="32">
        <v>5.0100000000000003E-4</v>
      </c>
      <c r="AD103" s="32">
        <v>5.0100000000000003E-4</v>
      </c>
      <c r="AE103" s="17">
        <f t="shared" si="46"/>
        <v>1.0204959999999997E-2</v>
      </c>
    </row>
    <row r="104" spans="1:31" x14ac:dyDescent="0.25">
      <c r="A104" s="248" t="s">
        <v>31</v>
      </c>
      <c r="B104" s="249"/>
      <c r="C104" s="249"/>
      <c r="D104" s="249"/>
      <c r="E104" s="249"/>
      <c r="F104" s="15" t="s">
        <v>57</v>
      </c>
      <c r="G104" s="32">
        <v>2.66E-3</v>
      </c>
      <c r="H104" s="32">
        <f t="shared" si="39"/>
        <v>3.7240000000000003E-5</v>
      </c>
      <c r="I104" s="32">
        <v>1.97E-3</v>
      </c>
      <c r="J104" s="32">
        <f t="shared" si="40"/>
        <v>3.7824E-3</v>
      </c>
      <c r="K104" s="32">
        <v>5.7200000000000003E-3</v>
      </c>
      <c r="L104" s="32">
        <f t="shared" si="41"/>
        <v>1.09824E-2</v>
      </c>
      <c r="M104" s="32">
        <v>2.7100000000000002E-3</v>
      </c>
      <c r="N104" s="32">
        <v>2.7100000000000002E-3</v>
      </c>
      <c r="O104" s="17">
        <f t="shared" si="42"/>
        <v>1.751204E-2</v>
      </c>
      <c r="R104" s="248" t="s">
        <v>31</v>
      </c>
      <c r="S104" s="249"/>
      <c r="T104" s="249"/>
      <c r="U104" s="249"/>
      <c r="V104" s="249"/>
      <c r="W104" s="32">
        <v>5.7799999999999995E-4</v>
      </c>
      <c r="X104" s="32">
        <f t="shared" si="43"/>
        <v>8.0919999999999998E-6</v>
      </c>
      <c r="Y104" s="32">
        <v>4.28E-4</v>
      </c>
      <c r="Z104" s="32">
        <f t="shared" si="44"/>
        <v>8.2175999999999994E-4</v>
      </c>
      <c r="AA104" s="32">
        <v>1.24E-3</v>
      </c>
      <c r="AB104" s="32">
        <f t="shared" si="45"/>
        <v>2.3807999999999998E-3</v>
      </c>
      <c r="AC104" s="32">
        <v>5.8799999999999998E-4</v>
      </c>
      <c r="AD104" s="32">
        <v>5.8799999999999998E-4</v>
      </c>
      <c r="AE104" s="17">
        <f t="shared" si="46"/>
        <v>3.7986519999999996E-3</v>
      </c>
    </row>
    <row r="105" spans="1:31" x14ac:dyDescent="0.25">
      <c r="A105" s="248" t="s">
        <v>26</v>
      </c>
      <c r="B105" s="249"/>
      <c r="C105" s="249"/>
      <c r="D105" s="249"/>
      <c r="E105" s="249"/>
      <c r="F105" s="15" t="s">
        <v>58</v>
      </c>
      <c r="G105" s="7">
        <v>3.69</v>
      </c>
      <c r="H105" s="32">
        <f t="shared" si="39"/>
        <v>5.1659999999999998E-2</v>
      </c>
      <c r="I105" s="7">
        <v>2.19</v>
      </c>
      <c r="J105" s="7">
        <f t="shared" si="40"/>
        <v>4.2047999999999996</v>
      </c>
      <c r="K105" s="7">
        <v>6.01</v>
      </c>
      <c r="L105" s="7">
        <f t="shared" si="41"/>
        <v>11.539199999999999</v>
      </c>
      <c r="M105" s="32">
        <v>0.49299999999999999</v>
      </c>
      <c r="N105" s="32">
        <v>0.49299999999999999</v>
      </c>
      <c r="O105" s="6">
        <f t="shared" si="42"/>
        <v>16.288659999999997</v>
      </c>
      <c r="R105" s="248" t="s">
        <v>26</v>
      </c>
      <c r="S105" s="249"/>
      <c r="T105" s="249"/>
      <c r="U105" s="249"/>
      <c r="V105" s="249"/>
      <c r="W105" s="32">
        <v>2.43E-4</v>
      </c>
      <c r="X105" s="32">
        <f t="shared" si="43"/>
        <v>3.4020000000000002E-6</v>
      </c>
      <c r="Y105" s="32">
        <v>1.44E-4</v>
      </c>
      <c r="Z105" s="32">
        <f t="shared" si="44"/>
        <v>2.7648000000000001E-4</v>
      </c>
      <c r="AA105" s="32">
        <v>3.9599999999999998E-4</v>
      </c>
      <c r="AB105" s="32">
        <f t="shared" si="45"/>
        <v>7.6031999999999988E-4</v>
      </c>
      <c r="AC105" s="32">
        <v>3.2299999999999999E-5</v>
      </c>
      <c r="AD105" s="32">
        <v>3.2299999999999999E-5</v>
      </c>
      <c r="AE105" s="17">
        <f t="shared" si="46"/>
        <v>1.0725019999999999E-3</v>
      </c>
    </row>
    <row r="106" spans="1:31" x14ac:dyDescent="0.25">
      <c r="A106" s="248" t="s">
        <v>38</v>
      </c>
      <c r="B106" s="249"/>
      <c r="C106" s="249"/>
      <c r="D106" s="249"/>
      <c r="E106" s="249"/>
      <c r="F106" s="15" t="s">
        <v>58</v>
      </c>
      <c r="G106" s="32">
        <v>0.38400000000000001</v>
      </c>
      <c r="H106" s="32">
        <f t="shared" si="39"/>
        <v>5.3760000000000006E-3</v>
      </c>
      <c r="I106" s="32">
        <v>1.89E-2</v>
      </c>
      <c r="J106" s="32">
        <f t="shared" si="40"/>
        <v>3.6288000000000001E-2</v>
      </c>
      <c r="K106" s="32">
        <v>3.8100000000000002E-2</v>
      </c>
      <c r="L106" s="32">
        <f t="shared" si="41"/>
        <v>7.3151999999999995E-2</v>
      </c>
      <c r="M106" s="32">
        <v>4.9300000000000004E-3</v>
      </c>
      <c r="N106" s="32">
        <v>4.9300000000000004E-3</v>
      </c>
      <c r="O106" s="17">
        <f t="shared" si="42"/>
        <v>0.11974600000000001</v>
      </c>
      <c r="R106" s="248" t="s">
        <v>38</v>
      </c>
      <c r="S106" s="249"/>
      <c r="T106" s="249"/>
      <c r="U106" s="249"/>
      <c r="V106" s="249"/>
      <c r="W106" s="32">
        <v>1.5299999999999999E-2</v>
      </c>
      <c r="X106" s="32">
        <f t="shared" si="43"/>
        <v>2.142E-4</v>
      </c>
      <c r="Y106" s="32">
        <v>7.5100000000000004E-4</v>
      </c>
      <c r="Z106" s="32">
        <f t="shared" si="44"/>
        <v>1.44192E-3</v>
      </c>
      <c r="AA106" s="32">
        <v>1.5100000000000001E-3</v>
      </c>
      <c r="AB106" s="32">
        <f t="shared" si="45"/>
        <v>2.8992000000000002E-3</v>
      </c>
      <c r="AC106" s="32">
        <v>1.9599999999999999E-4</v>
      </c>
      <c r="AD106" s="32">
        <v>1.9599999999999999E-4</v>
      </c>
      <c r="AE106" s="17">
        <f t="shared" si="46"/>
        <v>4.7513199999999998E-3</v>
      </c>
    </row>
    <row r="107" spans="1:31" x14ac:dyDescent="0.25">
      <c r="A107" s="248" t="s">
        <v>30</v>
      </c>
      <c r="B107" s="249"/>
      <c r="C107" s="249"/>
      <c r="D107" s="249"/>
      <c r="E107" s="249"/>
      <c r="F107" s="15" t="s">
        <v>58</v>
      </c>
      <c r="G107" s="32">
        <v>7.0199999999999999E-2</v>
      </c>
      <c r="H107" s="32">
        <f t="shared" si="39"/>
        <v>9.8280000000000004E-4</v>
      </c>
      <c r="I107" s="32">
        <v>2.8899999999999999E-2</v>
      </c>
      <c r="J107" s="32">
        <f t="shared" si="40"/>
        <v>5.5487999999999996E-2</v>
      </c>
      <c r="K107" s="32">
        <v>5.4899999999999997E-2</v>
      </c>
      <c r="L107" s="32">
        <f t="shared" si="41"/>
        <v>0.10540799999999999</v>
      </c>
      <c r="M107" s="32">
        <v>5.1900000000000002E-3</v>
      </c>
      <c r="N107" s="32">
        <v>5.1900000000000002E-3</v>
      </c>
      <c r="O107" s="17">
        <f t="shared" si="42"/>
        <v>0.16706879999999999</v>
      </c>
      <c r="R107" s="248" t="s">
        <v>30</v>
      </c>
      <c r="S107" s="249"/>
      <c r="T107" s="249"/>
      <c r="U107" s="249"/>
      <c r="V107" s="249"/>
      <c r="W107" s="32">
        <v>1.6100000000000001E-3</v>
      </c>
      <c r="X107" s="32">
        <f t="shared" si="43"/>
        <v>2.2540000000000001E-5</v>
      </c>
      <c r="Y107" s="32">
        <v>6.6399999999999999E-4</v>
      </c>
      <c r="Z107" s="32">
        <f t="shared" si="44"/>
        <v>1.2748799999999999E-3</v>
      </c>
      <c r="AA107" s="32">
        <v>1.2600000000000001E-3</v>
      </c>
      <c r="AB107" s="32">
        <f t="shared" si="45"/>
        <v>2.4191999999999998E-3</v>
      </c>
      <c r="AC107" s="32">
        <v>1.1900000000000001E-4</v>
      </c>
      <c r="AD107" s="32">
        <v>1.1900000000000001E-4</v>
      </c>
      <c r="AE107" s="17">
        <f t="shared" si="46"/>
        <v>3.8356199999999997E-3</v>
      </c>
    </row>
    <row r="108" spans="1:31" x14ac:dyDescent="0.25">
      <c r="A108" s="248" t="s">
        <v>20</v>
      </c>
      <c r="B108" s="249"/>
      <c r="C108" s="249"/>
      <c r="D108" s="249"/>
      <c r="E108" s="249"/>
      <c r="F108" s="15" t="s">
        <v>58</v>
      </c>
      <c r="G108" s="32">
        <v>7.2599999999999997E-4</v>
      </c>
      <c r="H108" s="32">
        <f t="shared" si="39"/>
        <v>1.0164E-5</v>
      </c>
      <c r="I108" s="32">
        <v>2.6800000000000001E-2</v>
      </c>
      <c r="J108" s="32">
        <f t="shared" si="40"/>
        <v>5.1456000000000002E-2</v>
      </c>
      <c r="K108" s="32">
        <v>4.5400000000000003E-2</v>
      </c>
      <c r="L108" s="32">
        <f t="shared" si="41"/>
        <v>8.7167999999999995E-2</v>
      </c>
      <c r="M108" s="32">
        <v>1.6199999999999999E-3</v>
      </c>
      <c r="N108" s="32">
        <v>1.6199999999999999E-3</v>
      </c>
      <c r="O108" s="17">
        <f t="shared" si="42"/>
        <v>0.14025416400000001</v>
      </c>
      <c r="R108" s="248" t="s">
        <v>20</v>
      </c>
      <c r="S108" s="249"/>
      <c r="T108" s="249"/>
      <c r="U108" s="249"/>
      <c r="V108" s="249"/>
      <c r="W108" s="32">
        <v>7.0500000000000006E-5</v>
      </c>
      <c r="X108" s="32">
        <f t="shared" si="43"/>
        <v>9.8700000000000004E-7</v>
      </c>
      <c r="Y108" s="32">
        <v>2.6099999999999999E-3</v>
      </c>
      <c r="Z108" s="32">
        <f t="shared" si="44"/>
        <v>5.0111999999999995E-3</v>
      </c>
      <c r="AA108" s="32">
        <v>4.4099999999999999E-3</v>
      </c>
      <c r="AB108" s="32">
        <f t="shared" si="45"/>
        <v>8.4671999999999994E-3</v>
      </c>
      <c r="AC108" s="32">
        <v>1.5699999999999999E-4</v>
      </c>
      <c r="AD108" s="32">
        <v>1.5699999999999999E-4</v>
      </c>
      <c r="AE108" s="17">
        <f t="shared" si="46"/>
        <v>1.3636386999999998E-2</v>
      </c>
    </row>
    <row r="109" spans="1:31" x14ac:dyDescent="0.25">
      <c r="A109" s="248" t="s">
        <v>15</v>
      </c>
      <c r="B109" s="249"/>
      <c r="C109" s="249"/>
      <c r="D109" s="249"/>
      <c r="E109" s="249"/>
      <c r="F109" s="15" t="s">
        <v>58</v>
      </c>
      <c r="G109" s="75">
        <v>4.1399999999999997</v>
      </c>
      <c r="H109" s="32">
        <f t="shared" si="39"/>
        <v>5.7959999999999998E-2</v>
      </c>
      <c r="I109" s="75">
        <v>1.57</v>
      </c>
      <c r="J109" s="7">
        <f t="shared" si="40"/>
        <v>3.0144000000000002</v>
      </c>
      <c r="K109" s="75">
        <v>3.1</v>
      </c>
      <c r="L109" s="7">
        <f t="shared" si="41"/>
        <v>5.952</v>
      </c>
      <c r="M109" s="75">
        <v>1.9</v>
      </c>
      <c r="N109" s="75">
        <v>1.9</v>
      </c>
      <c r="O109" s="6">
        <f t="shared" si="42"/>
        <v>10.92436</v>
      </c>
      <c r="R109" s="248" t="s">
        <v>15</v>
      </c>
      <c r="S109" s="249"/>
      <c r="T109" s="249"/>
      <c r="U109" s="249"/>
      <c r="V109" s="249"/>
      <c r="W109" s="56">
        <v>1.3300000000000001E-4</v>
      </c>
      <c r="X109" s="32">
        <f t="shared" si="43"/>
        <v>1.8620000000000001E-6</v>
      </c>
      <c r="Y109" s="56">
        <v>5.02E-5</v>
      </c>
      <c r="Z109" s="32">
        <f t="shared" si="44"/>
        <v>9.6383999999999991E-5</v>
      </c>
      <c r="AA109" s="56">
        <v>9.9300000000000001E-5</v>
      </c>
      <c r="AB109" s="32">
        <f t="shared" si="45"/>
        <v>1.9065599999999999E-4</v>
      </c>
      <c r="AC109" s="56">
        <v>6.0800000000000001E-5</v>
      </c>
      <c r="AD109" s="56">
        <v>6.0800000000000001E-5</v>
      </c>
      <c r="AE109" s="17">
        <f t="shared" si="46"/>
        <v>3.4970199999999997E-4</v>
      </c>
    </row>
    <row r="110" spans="1:31" x14ac:dyDescent="0.25">
      <c r="A110" s="248" t="s">
        <v>17</v>
      </c>
      <c r="B110" s="249"/>
      <c r="C110" s="249"/>
      <c r="D110" s="249"/>
      <c r="E110" s="249"/>
      <c r="F110" s="15" t="s">
        <v>59</v>
      </c>
      <c r="G110" s="75">
        <v>12.3</v>
      </c>
      <c r="H110" s="32">
        <f t="shared" si="39"/>
        <v>0.17220000000000002</v>
      </c>
      <c r="I110" s="75">
        <v>6.01</v>
      </c>
      <c r="J110" s="7">
        <f t="shared" si="40"/>
        <v>11.539199999999999</v>
      </c>
      <c r="K110" s="75">
        <v>8.3800000000000008</v>
      </c>
      <c r="L110" s="7">
        <f t="shared" si="41"/>
        <v>16.089600000000001</v>
      </c>
      <c r="M110" s="75">
        <v>5.41</v>
      </c>
      <c r="N110" s="75">
        <v>5.41</v>
      </c>
      <c r="O110" s="6">
        <f t="shared" si="42"/>
        <v>33.210999999999999</v>
      </c>
      <c r="R110" s="248" t="s">
        <v>17</v>
      </c>
      <c r="S110" s="249"/>
      <c r="T110" s="249"/>
      <c r="U110" s="249"/>
      <c r="V110" s="249"/>
      <c r="W110" s="56">
        <v>1.99E-3</v>
      </c>
      <c r="X110" s="32">
        <f t="shared" si="43"/>
        <v>2.7860000000000001E-5</v>
      </c>
      <c r="Y110" s="56">
        <v>9.7400000000000004E-4</v>
      </c>
      <c r="Z110" s="32">
        <f t="shared" si="44"/>
        <v>1.8700800000000001E-3</v>
      </c>
      <c r="AA110" s="56">
        <v>1.3600000000000001E-3</v>
      </c>
      <c r="AB110" s="32">
        <f t="shared" si="45"/>
        <v>2.6112000000000002E-3</v>
      </c>
      <c r="AC110" s="56">
        <v>8.7699999999999996E-4</v>
      </c>
      <c r="AD110" s="56">
        <v>8.7699999999999996E-4</v>
      </c>
      <c r="AE110" s="17">
        <f t="shared" si="46"/>
        <v>5.3861400000000002E-3</v>
      </c>
    </row>
    <row r="111" spans="1:31" x14ac:dyDescent="0.25">
      <c r="A111" s="248" t="s">
        <v>13</v>
      </c>
      <c r="B111" s="249"/>
      <c r="C111" s="249"/>
      <c r="D111" s="249"/>
      <c r="E111" s="249"/>
      <c r="F111" s="15" t="s">
        <v>60</v>
      </c>
      <c r="G111" s="32">
        <v>3.9500000000000004E-3</v>
      </c>
      <c r="H111" s="32">
        <f t="shared" si="39"/>
        <v>5.5300000000000009E-5</v>
      </c>
      <c r="I111" s="32">
        <v>3.9699999999999996E-3</v>
      </c>
      <c r="J111" s="32">
        <f t="shared" si="40"/>
        <v>7.6223999999999988E-3</v>
      </c>
      <c r="K111" s="32">
        <v>7.2100000000000003E-3</v>
      </c>
      <c r="L111" s="32">
        <f t="shared" si="41"/>
        <v>1.38432E-2</v>
      </c>
      <c r="M111" s="32">
        <v>9.2800000000000001E-4</v>
      </c>
      <c r="N111" s="32">
        <v>9.2800000000000001E-4</v>
      </c>
      <c r="O111" s="17">
        <f t="shared" si="42"/>
        <v>2.2448900000000001E-2</v>
      </c>
      <c r="R111" s="248" t="s">
        <v>13</v>
      </c>
      <c r="S111" s="249"/>
      <c r="T111" s="249"/>
      <c r="U111" s="249"/>
      <c r="V111" s="249"/>
      <c r="W111" s="32">
        <v>3.2899999999999997E-8</v>
      </c>
      <c r="X111" s="32">
        <f t="shared" si="43"/>
        <v>4.6059999999999994E-10</v>
      </c>
      <c r="Y111" s="32">
        <v>3.3099999999999999E-8</v>
      </c>
      <c r="Z111" s="32">
        <f t="shared" si="44"/>
        <v>6.3551999999999999E-8</v>
      </c>
      <c r="AA111" s="32">
        <v>6.0100000000000002E-8</v>
      </c>
      <c r="AB111" s="32">
        <f t="shared" si="45"/>
        <v>1.1539200000000001E-7</v>
      </c>
      <c r="AC111" s="32">
        <v>7.7300000000000004E-9</v>
      </c>
      <c r="AD111" s="32">
        <v>7.7300000000000004E-9</v>
      </c>
      <c r="AE111" s="17">
        <f t="shared" si="46"/>
        <v>1.8713459999999999E-7</v>
      </c>
    </row>
    <row r="112" spans="1:31" x14ac:dyDescent="0.25">
      <c r="A112" s="248" t="s">
        <v>12</v>
      </c>
      <c r="B112" s="249"/>
      <c r="C112" s="249"/>
      <c r="D112" s="249"/>
      <c r="E112" s="249"/>
      <c r="F112" s="15" t="s">
        <v>61</v>
      </c>
      <c r="G112" s="32">
        <v>0.107</v>
      </c>
      <c r="H112" s="32">
        <f t="shared" si="39"/>
        <v>1.498E-3</v>
      </c>
      <c r="I112" s="32">
        <v>5.45E-2</v>
      </c>
      <c r="J112" s="32">
        <f t="shared" si="40"/>
        <v>0.10464</v>
      </c>
      <c r="K112" s="32">
        <v>0.14799999999999999</v>
      </c>
      <c r="L112" s="32">
        <f t="shared" si="41"/>
        <v>0.28415999999999997</v>
      </c>
      <c r="M112" s="32">
        <v>1.1100000000000001</v>
      </c>
      <c r="N112" s="32">
        <v>1.1100000000000001</v>
      </c>
      <c r="O112" s="17">
        <f t="shared" si="42"/>
        <v>1.5002980000000001</v>
      </c>
      <c r="R112" s="248" t="s">
        <v>12</v>
      </c>
      <c r="S112" s="249"/>
      <c r="T112" s="249"/>
      <c r="U112" s="249"/>
      <c r="V112" s="249"/>
      <c r="W112" s="32">
        <v>1.0900000000000001E-4</v>
      </c>
      <c r="X112" s="32">
        <f t="shared" si="43"/>
        <v>1.5260000000000001E-6</v>
      </c>
      <c r="Y112" s="32">
        <v>5.5500000000000001E-5</v>
      </c>
      <c r="Z112" s="32">
        <f t="shared" si="44"/>
        <v>1.0656E-4</v>
      </c>
      <c r="AA112" s="32">
        <v>1.5100000000000001E-4</v>
      </c>
      <c r="AB112" s="32">
        <f t="shared" si="45"/>
        <v>2.8991999999999999E-4</v>
      </c>
      <c r="AC112" s="32">
        <v>1.1299999999999999E-3</v>
      </c>
      <c r="AD112" s="32">
        <v>1.1299999999999999E-3</v>
      </c>
      <c r="AE112" s="17">
        <f t="shared" si="46"/>
        <v>1.5280059999999999E-3</v>
      </c>
    </row>
    <row r="113" spans="1:31" x14ac:dyDescent="0.25">
      <c r="A113" s="243" t="s">
        <v>62</v>
      </c>
      <c r="B113" s="244"/>
      <c r="C113" s="244"/>
      <c r="D113" s="244"/>
      <c r="E113" s="244"/>
      <c r="F113" s="19" t="s">
        <v>63</v>
      </c>
      <c r="G113" s="72">
        <v>1.99E-3</v>
      </c>
      <c r="H113" s="72">
        <f t="shared" si="39"/>
        <v>2.7860000000000001E-5</v>
      </c>
      <c r="I113" s="72">
        <v>2.4299999999999999E-3</v>
      </c>
      <c r="J113" s="72">
        <f t="shared" si="40"/>
        <v>4.6655999999999998E-3</v>
      </c>
      <c r="K113" s="72">
        <v>7.6099999999999996E-3</v>
      </c>
      <c r="L113" s="72">
        <f t="shared" si="41"/>
        <v>1.4611199999999998E-2</v>
      </c>
      <c r="M113" s="72">
        <v>8.0699999999999994E-2</v>
      </c>
      <c r="N113" s="72">
        <v>8.0699999999999994E-2</v>
      </c>
      <c r="O113" s="20">
        <f t="shared" si="42"/>
        <v>0.10000466</v>
      </c>
      <c r="R113" s="243" t="s">
        <v>62</v>
      </c>
      <c r="S113" s="244"/>
      <c r="T113" s="244"/>
      <c r="U113" s="244"/>
      <c r="V113" s="244"/>
      <c r="W113" s="72">
        <v>7.4800000000000004E-6</v>
      </c>
      <c r="X113" s="72">
        <f t="shared" si="43"/>
        <v>1.0472000000000001E-7</v>
      </c>
      <c r="Y113" s="72">
        <v>9.1099999999999992E-6</v>
      </c>
      <c r="Z113" s="72">
        <f t="shared" si="44"/>
        <v>1.7491199999999996E-5</v>
      </c>
      <c r="AA113" s="72">
        <v>2.8500000000000002E-5</v>
      </c>
      <c r="AB113" s="72">
        <f t="shared" si="45"/>
        <v>5.4719999999999998E-5</v>
      </c>
      <c r="AC113" s="72">
        <v>3.0299999999999999E-4</v>
      </c>
      <c r="AD113" s="72">
        <v>3.0299999999999999E-4</v>
      </c>
      <c r="AE113" s="20">
        <f t="shared" si="46"/>
        <v>3.7531591999999999E-4</v>
      </c>
    </row>
  </sheetData>
  <mergeCells count="169">
    <mergeCell ref="R104:V104"/>
    <mergeCell ref="R105:V105"/>
    <mergeCell ref="R106:V106"/>
    <mergeCell ref="R107:V107"/>
    <mergeCell ref="R108:V108"/>
    <mergeCell ref="R99:V99"/>
    <mergeCell ref="R100:V100"/>
    <mergeCell ref="R101:V101"/>
    <mergeCell ref="R102:V102"/>
    <mergeCell ref="R103:V103"/>
    <mergeCell ref="A109:E109"/>
    <mergeCell ref="A110:E110"/>
    <mergeCell ref="A111:E111"/>
    <mergeCell ref="A112:E112"/>
    <mergeCell ref="R109:V109"/>
    <mergeCell ref="R110:V110"/>
    <mergeCell ref="R111:V111"/>
    <mergeCell ref="R112:V112"/>
    <mergeCell ref="A113:E113"/>
    <mergeCell ref="R113:V113"/>
    <mergeCell ref="A104:E104"/>
    <mergeCell ref="A105:E105"/>
    <mergeCell ref="A106:E106"/>
    <mergeCell ref="A107:E107"/>
    <mergeCell ref="A108:E108"/>
    <mergeCell ref="A99:E99"/>
    <mergeCell ref="A100:E100"/>
    <mergeCell ref="A101:E101"/>
    <mergeCell ref="A102:E102"/>
    <mergeCell ref="A103:E103"/>
    <mergeCell ref="A93:AE93"/>
    <mergeCell ref="A95:E95"/>
    <mergeCell ref="A96:E96"/>
    <mergeCell ref="A97:E97"/>
    <mergeCell ref="A98:E98"/>
    <mergeCell ref="R95:V95"/>
    <mergeCell ref="R96:V96"/>
    <mergeCell ref="R97:V97"/>
    <mergeCell ref="R98:V98"/>
    <mergeCell ref="A88:E88"/>
    <mergeCell ref="A89:E89"/>
    <mergeCell ref="R67:S68"/>
    <mergeCell ref="R69:S69"/>
    <mergeCell ref="R70:S70"/>
    <mergeCell ref="R71:S71"/>
    <mergeCell ref="R74:S74"/>
    <mergeCell ref="A81:E81"/>
    <mergeCell ref="A82:E82"/>
    <mergeCell ref="A83:E83"/>
    <mergeCell ref="A84:E84"/>
    <mergeCell ref="A85:E85"/>
    <mergeCell ref="A76:E76"/>
    <mergeCell ref="A77:E77"/>
    <mergeCell ref="A78:E78"/>
    <mergeCell ref="A79:E79"/>
    <mergeCell ref="A80:E80"/>
    <mergeCell ref="A71:E71"/>
    <mergeCell ref="A72:E72"/>
    <mergeCell ref="A73:E73"/>
    <mergeCell ref="A74:E74"/>
    <mergeCell ref="A75:E75"/>
    <mergeCell ref="A68:E68"/>
    <mergeCell ref="A69:E69"/>
    <mergeCell ref="A70:E70"/>
    <mergeCell ref="T67:T68"/>
    <mergeCell ref="U67:V67"/>
    <mergeCell ref="AE67:AF67"/>
    <mergeCell ref="AG67:AH67"/>
    <mergeCell ref="A86:E86"/>
    <mergeCell ref="A87:E87"/>
    <mergeCell ref="G3:M3"/>
    <mergeCell ref="G4:M4"/>
    <mergeCell ref="G5:M5"/>
    <mergeCell ref="G6:M6"/>
    <mergeCell ref="A3:D3"/>
    <mergeCell ref="A4:D4"/>
    <mergeCell ref="A6:D6"/>
    <mergeCell ref="A5:D5"/>
    <mergeCell ref="G7:M7"/>
    <mergeCell ref="A7:D7"/>
    <mergeCell ref="A52:E52"/>
    <mergeCell ref="A53:E53"/>
    <mergeCell ref="R53:V53"/>
    <mergeCell ref="A54:E54"/>
    <mergeCell ref="R54:V54"/>
    <mergeCell ref="A55:E55"/>
    <mergeCell ref="R55:V55"/>
    <mergeCell ref="A61:E61"/>
    <mergeCell ref="R61:V61"/>
    <mergeCell ref="A56:E56"/>
    <mergeCell ref="R56:V56"/>
    <mergeCell ref="A57:E57"/>
    <mergeCell ref="R57:V57"/>
    <mergeCell ref="A58:E58"/>
    <mergeCell ref="R58:V58"/>
    <mergeCell ref="A59:E59"/>
    <mergeCell ref="R59:V59"/>
    <mergeCell ref="A60:E60"/>
    <mergeCell ref="R60:V60"/>
    <mergeCell ref="A47:E47"/>
    <mergeCell ref="R47:V47"/>
    <mergeCell ref="A48:E48"/>
    <mergeCell ref="R48:V48"/>
    <mergeCell ref="A49:E49"/>
    <mergeCell ref="R49:V49"/>
    <mergeCell ref="A50:E50"/>
    <mergeCell ref="R50:V50"/>
    <mergeCell ref="A51:E51"/>
    <mergeCell ref="R51:V51"/>
    <mergeCell ref="A44:E44"/>
    <mergeCell ref="R44:V44"/>
    <mergeCell ref="A45:E45"/>
    <mergeCell ref="R45:V45"/>
    <mergeCell ref="A46:E46"/>
    <mergeCell ref="R46:V46"/>
    <mergeCell ref="A35:E35"/>
    <mergeCell ref="A36:E36"/>
    <mergeCell ref="A37:E37"/>
    <mergeCell ref="A41:AE41"/>
    <mergeCell ref="A43:E43"/>
    <mergeCell ref="R43:V43"/>
    <mergeCell ref="A21:E21"/>
    <mergeCell ref="A22:E22"/>
    <mergeCell ref="R22:S22"/>
    <mergeCell ref="A34:E34"/>
    <mergeCell ref="A23:E23"/>
    <mergeCell ref="A24:E24"/>
    <mergeCell ref="A25:E25"/>
    <mergeCell ref="A26:E26"/>
    <mergeCell ref="A27:E27"/>
    <mergeCell ref="A28:E28"/>
    <mergeCell ref="A29:E29"/>
    <mergeCell ref="A30:E30"/>
    <mergeCell ref="A31:E31"/>
    <mergeCell ref="A32:E32"/>
    <mergeCell ref="A33:E33"/>
    <mergeCell ref="R15:S16"/>
    <mergeCell ref="T15:T16"/>
    <mergeCell ref="U15:V15"/>
    <mergeCell ref="A16:E16"/>
    <mergeCell ref="W15:X15"/>
    <mergeCell ref="Y15:Z15"/>
    <mergeCell ref="AA15:AB15"/>
    <mergeCell ref="AC15:AD15"/>
    <mergeCell ref="A20:E20"/>
    <mergeCell ref="AI15:AJ15"/>
    <mergeCell ref="AK15:AL15"/>
    <mergeCell ref="W67:X67"/>
    <mergeCell ref="Y67:Z67"/>
    <mergeCell ref="AA67:AB67"/>
    <mergeCell ref="AC67:AD67"/>
    <mergeCell ref="AI67:AJ67"/>
    <mergeCell ref="AK67:AL67"/>
    <mergeCell ref="T2:U2"/>
    <mergeCell ref="T3:U7"/>
    <mergeCell ref="R52:V52"/>
    <mergeCell ref="Q2:R3"/>
    <mergeCell ref="A65:AG65"/>
    <mergeCell ref="A67:E67"/>
    <mergeCell ref="A17:E17"/>
    <mergeCell ref="R17:S17"/>
    <mergeCell ref="A18:E18"/>
    <mergeCell ref="R18:S18"/>
    <mergeCell ref="A19:E19"/>
    <mergeCell ref="R19:S19"/>
    <mergeCell ref="AE15:AF15"/>
    <mergeCell ref="AG15:AH15"/>
    <mergeCell ref="A13:AG13"/>
    <mergeCell ref="A15:E15"/>
  </mergeCells>
  <pageMargins left="0.511811024" right="0.511811024" top="0.78740157499999996" bottom="0.78740157499999996" header="0.31496062000000002" footer="0.31496062000000002"/>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2:AL89"/>
  <sheetViews>
    <sheetView topLeftCell="A55" zoomScale="90" zoomScaleNormal="90" workbookViewId="0">
      <selection activeCell="I65" sqref="I65:J69"/>
    </sheetView>
  </sheetViews>
  <sheetFormatPr baseColWidth="10" defaultColWidth="9.140625" defaultRowHeight="15" x14ac:dyDescent="0.25"/>
  <cols>
    <col min="2" max="2" width="13.5703125" bestFit="1" customWidth="1"/>
    <col min="6" max="7" width="9.85546875" bestFit="1" customWidth="1"/>
    <col min="9" max="9" width="13.5703125" bestFit="1" customWidth="1"/>
    <col min="11" max="11" width="9.85546875" bestFit="1" customWidth="1"/>
    <col min="13" max="13" width="13.7109375" bestFit="1" customWidth="1"/>
    <col min="22" max="22" width="12" bestFit="1" customWidth="1"/>
    <col min="31" max="31" width="8.7109375" bestFit="1" customWidth="1"/>
  </cols>
  <sheetData>
    <row r="2" spans="1:15" x14ac:dyDescent="0.25">
      <c r="A2" s="252" t="s">
        <v>81</v>
      </c>
      <c r="B2" s="252"/>
      <c r="C2" s="252"/>
      <c r="D2" s="252"/>
      <c r="E2" s="252"/>
      <c r="F2" s="252"/>
      <c r="G2" s="252"/>
      <c r="H2" s="252"/>
      <c r="I2" s="252"/>
      <c r="J2" s="252"/>
    </row>
    <row r="4" spans="1:15" ht="15" customHeight="1" x14ac:dyDescent="0.25">
      <c r="A4" s="253" t="s">
        <v>44</v>
      </c>
      <c r="B4" s="254"/>
      <c r="C4" s="254"/>
      <c r="D4" s="254"/>
      <c r="E4" s="254"/>
      <c r="F4" s="254"/>
      <c r="G4" s="254"/>
      <c r="H4" s="254"/>
      <c r="I4" s="254"/>
      <c r="J4" s="254"/>
      <c r="K4" s="254"/>
      <c r="L4" s="254"/>
      <c r="M4" s="254"/>
      <c r="N4" s="254"/>
      <c r="O4" s="255"/>
    </row>
    <row r="5" spans="1:15" x14ac:dyDescent="0.25">
      <c r="A5" s="256"/>
      <c r="B5" s="257"/>
      <c r="C5" s="257"/>
      <c r="D5" s="257"/>
      <c r="E5" s="257"/>
      <c r="F5" s="257"/>
      <c r="G5" s="257"/>
      <c r="H5" s="257"/>
      <c r="I5" s="257"/>
      <c r="J5" s="257"/>
      <c r="K5" s="257"/>
      <c r="L5" s="257"/>
      <c r="M5" s="257"/>
      <c r="N5" s="257"/>
      <c r="O5" s="258"/>
    </row>
    <row r="6" spans="1:15" x14ac:dyDescent="0.25">
      <c r="A6" s="256"/>
      <c r="B6" s="257"/>
      <c r="C6" s="257"/>
      <c r="D6" s="257"/>
      <c r="E6" s="257"/>
      <c r="F6" s="257"/>
      <c r="G6" s="257"/>
      <c r="H6" s="257"/>
      <c r="I6" s="257"/>
      <c r="J6" s="257"/>
      <c r="K6" s="257"/>
      <c r="L6" s="257"/>
      <c r="M6" s="257"/>
      <c r="N6" s="257"/>
      <c r="O6" s="258"/>
    </row>
    <row r="7" spans="1:15" x14ac:dyDescent="0.25">
      <c r="A7" s="256"/>
      <c r="B7" s="257"/>
      <c r="C7" s="257"/>
      <c r="D7" s="257"/>
      <c r="E7" s="257"/>
      <c r="F7" s="257"/>
      <c r="G7" s="257"/>
      <c r="H7" s="257"/>
      <c r="I7" s="257"/>
      <c r="J7" s="257"/>
      <c r="K7" s="257"/>
      <c r="L7" s="257"/>
      <c r="M7" s="257"/>
      <c r="N7" s="257"/>
      <c r="O7" s="258"/>
    </row>
    <row r="8" spans="1:15" x14ac:dyDescent="0.25">
      <c r="A8" s="256"/>
      <c r="B8" s="257"/>
      <c r="C8" s="257"/>
      <c r="D8" s="257"/>
      <c r="E8" s="257"/>
      <c r="F8" s="257"/>
      <c r="G8" s="257"/>
      <c r="H8" s="257"/>
      <c r="I8" s="257"/>
      <c r="J8" s="257"/>
      <c r="K8" s="257"/>
      <c r="L8" s="257"/>
      <c r="M8" s="257"/>
      <c r="N8" s="257"/>
      <c r="O8" s="258"/>
    </row>
    <row r="9" spans="1:15" x14ac:dyDescent="0.25">
      <c r="A9" s="256"/>
      <c r="B9" s="257"/>
      <c r="C9" s="257"/>
      <c r="D9" s="257"/>
      <c r="E9" s="257"/>
      <c r="F9" s="257"/>
      <c r="G9" s="257"/>
      <c r="H9" s="257"/>
      <c r="I9" s="257"/>
      <c r="J9" s="257"/>
      <c r="K9" s="257"/>
      <c r="L9" s="257"/>
      <c r="M9" s="257"/>
      <c r="N9" s="257"/>
      <c r="O9" s="258"/>
    </row>
    <row r="10" spans="1:15" x14ac:dyDescent="0.25">
      <c r="A10" s="256"/>
      <c r="B10" s="257"/>
      <c r="C10" s="257"/>
      <c r="D10" s="257"/>
      <c r="E10" s="257"/>
      <c r="F10" s="257"/>
      <c r="G10" s="257"/>
      <c r="H10" s="257"/>
      <c r="I10" s="257"/>
      <c r="J10" s="257"/>
      <c r="K10" s="257"/>
      <c r="L10" s="257"/>
      <c r="M10" s="257"/>
      <c r="N10" s="257"/>
      <c r="O10" s="258"/>
    </row>
    <row r="11" spans="1:15" x14ac:dyDescent="0.25">
      <c r="A11" s="256"/>
      <c r="B11" s="257"/>
      <c r="C11" s="257"/>
      <c r="D11" s="257"/>
      <c r="E11" s="257"/>
      <c r="F11" s="257"/>
      <c r="G11" s="257"/>
      <c r="H11" s="257"/>
      <c r="I11" s="257"/>
      <c r="J11" s="257"/>
      <c r="K11" s="257"/>
      <c r="L11" s="257"/>
      <c r="M11" s="257"/>
      <c r="N11" s="257"/>
      <c r="O11" s="258"/>
    </row>
    <row r="12" spans="1:15" x14ac:dyDescent="0.25">
      <c r="A12" s="256"/>
      <c r="B12" s="257"/>
      <c r="C12" s="257"/>
      <c r="D12" s="257"/>
      <c r="E12" s="257"/>
      <c r="F12" s="257"/>
      <c r="G12" s="257"/>
      <c r="H12" s="257"/>
      <c r="I12" s="257"/>
      <c r="J12" s="257"/>
      <c r="K12" s="257"/>
      <c r="L12" s="257"/>
      <c r="M12" s="257"/>
      <c r="N12" s="257"/>
      <c r="O12" s="258"/>
    </row>
    <row r="13" spans="1:15" x14ac:dyDescent="0.25">
      <c r="A13" s="256"/>
      <c r="B13" s="257"/>
      <c r="C13" s="257"/>
      <c r="D13" s="257"/>
      <c r="E13" s="257"/>
      <c r="F13" s="257"/>
      <c r="G13" s="257"/>
      <c r="H13" s="257"/>
      <c r="I13" s="257"/>
      <c r="J13" s="257"/>
      <c r="K13" s="257"/>
      <c r="L13" s="257"/>
      <c r="M13" s="257"/>
      <c r="N13" s="257"/>
      <c r="O13" s="258"/>
    </row>
    <row r="14" spans="1:15" x14ac:dyDescent="0.25">
      <c r="A14" s="256"/>
      <c r="B14" s="257"/>
      <c r="C14" s="257"/>
      <c r="D14" s="257"/>
      <c r="E14" s="257"/>
      <c r="F14" s="257"/>
      <c r="G14" s="257"/>
      <c r="H14" s="257"/>
      <c r="I14" s="257"/>
      <c r="J14" s="257"/>
      <c r="K14" s="257"/>
      <c r="L14" s="257"/>
      <c r="M14" s="257"/>
      <c r="N14" s="257"/>
      <c r="O14" s="258"/>
    </row>
    <row r="15" spans="1:15" x14ac:dyDescent="0.25">
      <c r="A15" s="256"/>
      <c r="B15" s="257"/>
      <c r="C15" s="257"/>
      <c r="D15" s="257"/>
      <c r="E15" s="257"/>
      <c r="F15" s="257"/>
      <c r="G15" s="257"/>
      <c r="H15" s="257"/>
      <c r="I15" s="257"/>
      <c r="J15" s="257"/>
      <c r="K15" s="257"/>
      <c r="L15" s="257"/>
      <c r="M15" s="257"/>
      <c r="N15" s="257"/>
      <c r="O15" s="258"/>
    </row>
    <row r="16" spans="1:15" x14ac:dyDescent="0.25">
      <c r="A16" s="256"/>
      <c r="B16" s="257"/>
      <c r="C16" s="257"/>
      <c r="D16" s="257"/>
      <c r="E16" s="257"/>
      <c r="F16" s="257"/>
      <c r="G16" s="257"/>
      <c r="H16" s="257"/>
      <c r="I16" s="257"/>
      <c r="J16" s="257"/>
      <c r="K16" s="257"/>
      <c r="L16" s="257"/>
      <c r="M16" s="257"/>
      <c r="N16" s="257"/>
      <c r="O16" s="258"/>
    </row>
    <row r="17" spans="1:31" x14ac:dyDescent="0.25">
      <c r="A17" s="256"/>
      <c r="B17" s="257"/>
      <c r="C17" s="257"/>
      <c r="D17" s="257"/>
      <c r="E17" s="257"/>
      <c r="F17" s="257"/>
      <c r="G17" s="257"/>
      <c r="H17" s="257"/>
      <c r="I17" s="257"/>
      <c r="J17" s="257"/>
      <c r="K17" s="257"/>
      <c r="L17" s="257"/>
      <c r="M17" s="257"/>
      <c r="N17" s="257"/>
      <c r="O17" s="258"/>
    </row>
    <row r="18" spans="1:31" x14ac:dyDescent="0.25">
      <c r="A18" s="256"/>
      <c r="B18" s="257"/>
      <c r="C18" s="257"/>
      <c r="D18" s="257"/>
      <c r="E18" s="257"/>
      <c r="F18" s="257"/>
      <c r="G18" s="257"/>
      <c r="H18" s="257"/>
      <c r="I18" s="257"/>
      <c r="J18" s="257"/>
      <c r="K18" s="257"/>
      <c r="L18" s="257"/>
      <c r="M18" s="257"/>
      <c r="N18" s="257"/>
      <c r="O18" s="258"/>
    </row>
    <row r="19" spans="1:31" x14ac:dyDescent="0.25">
      <c r="A19" s="256"/>
      <c r="B19" s="257"/>
      <c r="C19" s="257"/>
      <c r="D19" s="257"/>
      <c r="E19" s="257"/>
      <c r="F19" s="257"/>
      <c r="G19" s="257"/>
      <c r="H19" s="257"/>
      <c r="I19" s="257"/>
      <c r="J19" s="257"/>
      <c r="K19" s="257"/>
      <c r="L19" s="257"/>
      <c r="M19" s="257"/>
      <c r="N19" s="257"/>
      <c r="O19" s="258"/>
    </row>
    <row r="20" spans="1:31" x14ac:dyDescent="0.25">
      <c r="A20" s="259"/>
      <c r="B20" s="260"/>
      <c r="C20" s="260"/>
      <c r="D20" s="260"/>
      <c r="E20" s="260"/>
      <c r="F20" s="260"/>
      <c r="G20" s="260"/>
      <c r="H20" s="260"/>
      <c r="I20" s="260"/>
      <c r="J20" s="260"/>
      <c r="K20" s="260"/>
      <c r="L20" s="260"/>
      <c r="M20" s="260"/>
      <c r="N20" s="260"/>
      <c r="O20" s="261"/>
    </row>
    <row r="21" spans="1:31" x14ac:dyDescent="0.25">
      <c r="A21" s="68"/>
      <c r="B21" s="68"/>
      <c r="C21" s="68"/>
      <c r="D21" s="68"/>
      <c r="E21" s="68"/>
      <c r="F21" s="68"/>
      <c r="G21" s="68"/>
      <c r="H21" s="68"/>
      <c r="I21" s="68"/>
      <c r="J21" s="68"/>
      <c r="K21" s="68"/>
      <c r="L21" s="68"/>
      <c r="M21" s="68"/>
      <c r="N21" s="68"/>
      <c r="O21" s="68"/>
    </row>
    <row r="22" spans="1:31" x14ac:dyDescent="0.25">
      <c r="A22" s="68"/>
      <c r="B22" s="68"/>
      <c r="C22" s="68"/>
      <c r="D22" s="68"/>
      <c r="E22" s="68"/>
      <c r="F22" s="68"/>
      <c r="G22" s="68"/>
      <c r="H22" s="68"/>
      <c r="I22" s="68"/>
      <c r="J22" s="68"/>
      <c r="K22" s="68"/>
      <c r="L22" s="68"/>
      <c r="M22" s="68"/>
      <c r="N22" s="68"/>
      <c r="O22" s="68"/>
    </row>
    <row r="23" spans="1:31" x14ac:dyDescent="0.25">
      <c r="A23" s="89"/>
      <c r="B23" s="89"/>
      <c r="C23" s="89"/>
      <c r="D23" s="89"/>
      <c r="E23" s="89"/>
      <c r="F23" s="89"/>
      <c r="G23" s="89"/>
      <c r="H23" s="89"/>
      <c r="I23" s="89"/>
      <c r="J23" s="89"/>
      <c r="K23" s="89"/>
      <c r="L23" s="89"/>
      <c r="M23" s="89"/>
      <c r="N23" s="89"/>
      <c r="O23" s="89"/>
    </row>
    <row r="25" spans="1:31" x14ac:dyDescent="0.25">
      <c r="A25" s="262" t="s">
        <v>45</v>
      </c>
      <c r="B25" s="262"/>
      <c r="C25" s="262"/>
      <c r="D25" s="262"/>
      <c r="E25" s="262"/>
      <c r="F25" s="262"/>
      <c r="G25" s="262"/>
      <c r="H25" s="262"/>
      <c r="I25" s="262"/>
      <c r="J25" s="262"/>
      <c r="K25" s="262"/>
      <c r="L25" s="262"/>
      <c r="Q25" s="219" t="s">
        <v>46</v>
      </c>
      <c r="R25" s="219"/>
      <c r="S25" s="219"/>
      <c r="T25" s="219"/>
      <c r="U25" s="219"/>
      <c r="V25" s="219"/>
      <c r="W25" s="219"/>
      <c r="X25" s="219"/>
      <c r="Y25" s="219"/>
      <c r="Z25" s="219"/>
      <c r="AA25" s="219"/>
      <c r="AB25" s="219"/>
      <c r="AC25" s="219"/>
      <c r="AD25" s="219"/>
      <c r="AE25" s="219"/>
    </row>
    <row r="58" spans="1:38" x14ac:dyDescent="0.25">
      <c r="B58" s="28"/>
      <c r="C58" s="28"/>
      <c r="D58" s="28"/>
      <c r="E58" s="28"/>
      <c r="F58" s="28"/>
      <c r="G58" s="59"/>
      <c r="H58" s="59"/>
      <c r="K58" s="28"/>
      <c r="L58" s="28"/>
      <c r="M58" s="28"/>
      <c r="N58" s="28"/>
      <c r="O58" s="28"/>
      <c r="P58" s="28"/>
      <c r="Q58" s="28"/>
      <c r="R58" s="59"/>
      <c r="S58" s="59"/>
      <c r="Z58" s="41"/>
      <c r="AA58" s="41"/>
      <c r="AB58" s="41"/>
      <c r="AC58" s="41"/>
      <c r="AD58" s="41"/>
      <c r="AE58" s="38"/>
      <c r="AG58" s="28"/>
      <c r="AH58" s="28"/>
      <c r="AI58" s="28"/>
      <c r="AJ58" s="28"/>
      <c r="AK58" s="28"/>
      <c r="AL58" s="59"/>
    </row>
    <row r="59" spans="1:38" x14ac:dyDescent="0.25">
      <c r="A59" s="217" t="s">
        <v>34</v>
      </c>
      <c r="B59" s="245"/>
      <c r="C59" s="245"/>
      <c r="D59" s="245"/>
      <c r="E59" s="245"/>
      <c r="F59" s="40" t="s">
        <v>7</v>
      </c>
      <c r="G59" s="22" t="s">
        <v>8</v>
      </c>
      <c r="H59" s="60"/>
      <c r="I59" s="263" t="s">
        <v>6</v>
      </c>
      <c r="J59" s="264"/>
      <c r="K59" s="12" t="s">
        <v>7</v>
      </c>
      <c r="L59" s="12" t="s">
        <v>8</v>
      </c>
      <c r="M59" s="64" t="s">
        <v>48</v>
      </c>
      <c r="N59" s="57"/>
      <c r="O59" s="57"/>
      <c r="P59" s="57"/>
      <c r="Q59" s="217" t="s">
        <v>34</v>
      </c>
      <c r="R59" s="245"/>
      <c r="S59" s="245"/>
      <c r="T59" s="245"/>
      <c r="U59" s="245"/>
      <c r="V59" s="40" t="s">
        <v>7</v>
      </c>
      <c r="W59" s="22" t="s">
        <v>8</v>
      </c>
      <c r="Z59" s="217" t="s">
        <v>34</v>
      </c>
      <c r="AA59" s="245"/>
      <c r="AB59" s="245"/>
      <c r="AC59" s="245"/>
      <c r="AD59" s="245"/>
      <c r="AE59" s="22" t="s">
        <v>8</v>
      </c>
      <c r="AG59" s="57"/>
      <c r="AH59" s="57"/>
      <c r="AI59" s="57"/>
      <c r="AJ59" s="57"/>
      <c r="AK59" s="57"/>
      <c r="AL59" s="60"/>
    </row>
    <row r="60" spans="1:38" x14ac:dyDescent="0.25">
      <c r="A60" s="246" t="s">
        <v>12</v>
      </c>
      <c r="B60" s="247"/>
      <c r="C60" s="247"/>
      <c r="D60" s="247"/>
      <c r="E60" s="247"/>
      <c r="F60" s="15" t="s">
        <v>35</v>
      </c>
      <c r="G60" s="17">
        <v>7.9699999999999993E-2</v>
      </c>
      <c r="H60" s="60"/>
      <c r="I60" s="220" t="s">
        <v>3</v>
      </c>
      <c r="J60" s="221"/>
      <c r="K60" s="35" t="s">
        <v>36</v>
      </c>
      <c r="L60" s="61">
        <v>4.28E-4</v>
      </c>
      <c r="M60" s="65">
        <v>1.78E-2</v>
      </c>
      <c r="N60" s="57"/>
      <c r="O60" s="57"/>
      <c r="P60" s="57"/>
      <c r="Q60" s="246" t="s">
        <v>49</v>
      </c>
      <c r="R60" s="247"/>
      <c r="S60" s="247"/>
      <c r="T60" s="247"/>
      <c r="U60" s="247"/>
      <c r="V60" s="15" t="s">
        <v>50</v>
      </c>
      <c r="W60" s="6">
        <v>5.67</v>
      </c>
      <c r="Z60" s="246" t="s">
        <v>49</v>
      </c>
      <c r="AA60" s="247"/>
      <c r="AB60" s="247"/>
      <c r="AC60" s="247"/>
      <c r="AD60" s="247"/>
      <c r="AE60" s="17">
        <v>7.0799999999999997E-4</v>
      </c>
      <c r="AG60" s="57"/>
      <c r="AH60" s="57"/>
      <c r="AI60" s="57"/>
      <c r="AJ60" s="57"/>
      <c r="AK60" s="57"/>
      <c r="AL60" s="60"/>
    </row>
    <row r="61" spans="1:38" x14ac:dyDescent="0.25">
      <c r="A61" s="220" t="s">
        <v>13</v>
      </c>
      <c r="B61" s="221"/>
      <c r="C61" s="221"/>
      <c r="D61" s="221"/>
      <c r="E61" s="221"/>
      <c r="F61" s="15" t="s">
        <v>35</v>
      </c>
      <c r="G61" s="17">
        <v>4.1599999999999996E-3</v>
      </c>
      <c r="H61" s="60"/>
      <c r="I61" s="220" t="s">
        <v>4</v>
      </c>
      <c r="J61" s="221"/>
      <c r="K61" s="26" t="s">
        <v>37</v>
      </c>
      <c r="L61" s="56">
        <v>3.7399999999999999E-7</v>
      </c>
      <c r="M61" s="65">
        <v>2.5300000000000002E-4</v>
      </c>
      <c r="N61" s="28"/>
      <c r="O61" s="28"/>
      <c r="P61" s="28"/>
      <c r="Q61" s="220" t="s">
        <v>19</v>
      </c>
      <c r="R61" s="221"/>
      <c r="S61" s="221"/>
      <c r="T61" s="221"/>
      <c r="U61" s="221"/>
      <c r="V61" s="15" t="s">
        <v>51</v>
      </c>
      <c r="W61" s="17">
        <v>3.2200000000000001E-6</v>
      </c>
      <c r="Z61" s="220" t="s">
        <v>19</v>
      </c>
      <c r="AA61" s="221"/>
      <c r="AB61" s="221"/>
      <c r="AC61" s="221"/>
      <c r="AD61" s="221"/>
      <c r="AE61" s="17">
        <v>5.38E-5</v>
      </c>
      <c r="AG61" s="28"/>
      <c r="AH61" s="28"/>
      <c r="AI61" s="28"/>
      <c r="AJ61" s="28"/>
      <c r="AK61" s="28"/>
      <c r="AL61" s="60"/>
    </row>
    <row r="62" spans="1:38" x14ac:dyDescent="0.25">
      <c r="A62" s="248" t="s">
        <v>15</v>
      </c>
      <c r="B62" s="249"/>
      <c r="C62" s="249"/>
      <c r="D62" s="249"/>
      <c r="E62" s="249"/>
      <c r="F62" s="15" t="s">
        <v>36</v>
      </c>
      <c r="G62" s="17">
        <v>3.9300000000000001E-4</v>
      </c>
      <c r="H62" s="60"/>
      <c r="I62" s="222" t="s">
        <v>5</v>
      </c>
      <c r="J62" s="223"/>
      <c r="K62" s="58" t="s">
        <v>47</v>
      </c>
      <c r="L62" s="62">
        <v>8.3799999999999999E-2</v>
      </c>
      <c r="M62" s="66">
        <v>2.9900000000000002E-6</v>
      </c>
      <c r="N62" s="28"/>
      <c r="O62" s="28"/>
      <c r="P62" s="28"/>
      <c r="Q62" s="248" t="s">
        <v>28</v>
      </c>
      <c r="R62" s="249"/>
      <c r="S62" s="249"/>
      <c r="T62" s="249"/>
      <c r="U62" s="249"/>
      <c r="V62" s="15" t="s">
        <v>52</v>
      </c>
      <c r="W62" s="17">
        <v>3.46E-3</v>
      </c>
      <c r="Z62" s="248" t="s">
        <v>28</v>
      </c>
      <c r="AA62" s="249"/>
      <c r="AB62" s="249"/>
      <c r="AC62" s="249"/>
      <c r="AD62" s="249"/>
      <c r="AE62" s="17">
        <v>7.1999999999999997E-6</v>
      </c>
      <c r="AG62" s="28"/>
      <c r="AH62" s="28"/>
      <c r="AI62" s="28"/>
      <c r="AJ62" s="28"/>
      <c r="AK62" s="28"/>
      <c r="AL62" s="60"/>
    </row>
    <row r="63" spans="1:38" x14ac:dyDescent="0.25">
      <c r="A63" s="248" t="s">
        <v>14</v>
      </c>
      <c r="B63" s="249"/>
      <c r="C63" s="249"/>
      <c r="D63" s="249"/>
      <c r="E63" s="249"/>
      <c r="F63" s="15" t="s">
        <v>36</v>
      </c>
      <c r="G63" s="17">
        <v>2.37E-5</v>
      </c>
      <c r="H63" s="60"/>
      <c r="K63" s="28"/>
      <c r="L63" s="28"/>
      <c r="M63" s="28"/>
      <c r="N63" s="28"/>
      <c r="O63" s="28"/>
      <c r="P63" s="28"/>
      <c r="Q63" s="248" t="s">
        <v>21</v>
      </c>
      <c r="R63" s="249"/>
      <c r="S63" s="249"/>
      <c r="T63" s="249"/>
      <c r="U63" s="249"/>
      <c r="V63" s="15" t="s">
        <v>53</v>
      </c>
      <c r="W63" s="17">
        <v>5.6299999999999996E-3</v>
      </c>
      <c r="Z63" s="248" t="s">
        <v>21</v>
      </c>
      <c r="AA63" s="249"/>
      <c r="AB63" s="249"/>
      <c r="AC63" s="249"/>
      <c r="AD63" s="249"/>
      <c r="AE63" s="17">
        <v>2.7399999999999999E-4</v>
      </c>
      <c r="AG63" s="28"/>
      <c r="AH63" s="28"/>
      <c r="AI63" s="28"/>
      <c r="AJ63" s="28"/>
      <c r="AK63" s="28"/>
      <c r="AL63" s="60"/>
    </row>
    <row r="64" spans="1:38" x14ac:dyDescent="0.25">
      <c r="A64" s="248" t="s">
        <v>16</v>
      </c>
      <c r="B64" s="249"/>
      <c r="C64" s="249"/>
      <c r="D64" s="249"/>
      <c r="E64" s="249"/>
      <c r="F64" s="15" t="s">
        <v>36</v>
      </c>
      <c r="G64" s="17">
        <v>1.08E-5</v>
      </c>
      <c r="H64" s="60"/>
      <c r="K64" s="28"/>
      <c r="L64" s="28"/>
      <c r="M64" s="28"/>
      <c r="N64" s="28"/>
      <c r="O64" s="28"/>
      <c r="P64" s="28"/>
      <c r="Q64" s="248" t="s">
        <v>16</v>
      </c>
      <c r="R64" s="249"/>
      <c r="S64" s="249"/>
      <c r="T64" s="249"/>
      <c r="U64" s="249"/>
      <c r="V64" s="15" t="s">
        <v>54</v>
      </c>
      <c r="W64" s="17">
        <v>1.1199999999999999E-3</v>
      </c>
      <c r="Z64" s="248" t="s">
        <v>16</v>
      </c>
      <c r="AA64" s="249"/>
      <c r="AB64" s="249"/>
      <c r="AC64" s="249"/>
      <c r="AD64" s="249"/>
      <c r="AE64" s="17">
        <v>4.3800000000000001E-5</v>
      </c>
      <c r="AG64" s="28"/>
      <c r="AH64" s="28"/>
      <c r="AI64" s="28"/>
      <c r="AJ64" s="28"/>
      <c r="AK64" s="28"/>
      <c r="AL64" s="60"/>
    </row>
    <row r="65" spans="1:38" x14ac:dyDescent="0.25">
      <c r="A65" s="248" t="s">
        <v>20</v>
      </c>
      <c r="B65" s="249"/>
      <c r="C65" s="249"/>
      <c r="D65" s="249"/>
      <c r="E65" s="249"/>
      <c r="F65" s="15" t="s">
        <v>36</v>
      </c>
      <c r="G65" s="17">
        <v>6.1799999999999995E-7</v>
      </c>
      <c r="H65" s="60"/>
      <c r="I65" s="70" t="s">
        <v>6</v>
      </c>
      <c r="J65" s="71" t="s">
        <v>9</v>
      </c>
      <c r="K65" s="13" t="s">
        <v>10</v>
      </c>
      <c r="L65" s="28"/>
      <c r="M65" s="28"/>
      <c r="N65" s="28"/>
      <c r="O65" s="28"/>
      <c r="P65" s="28"/>
      <c r="Q65" s="248" t="s">
        <v>25</v>
      </c>
      <c r="R65" s="249"/>
      <c r="S65" s="249"/>
      <c r="T65" s="249"/>
      <c r="U65" s="249"/>
      <c r="V65" s="15" t="s">
        <v>53</v>
      </c>
      <c r="W65" s="17">
        <v>5.79E-3</v>
      </c>
      <c r="Z65" s="248" t="s">
        <v>25</v>
      </c>
      <c r="AA65" s="249"/>
      <c r="AB65" s="249"/>
      <c r="AC65" s="249"/>
      <c r="AD65" s="249"/>
      <c r="AE65" s="17">
        <v>3.2600000000000001E-4</v>
      </c>
      <c r="AG65" s="28"/>
      <c r="AH65" s="28"/>
      <c r="AI65" s="28"/>
      <c r="AJ65" s="28"/>
      <c r="AK65" s="28"/>
      <c r="AL65" s="60"/>
    </row>
    <row r="66" spans="1:38" x14ac:dyDescent="0.25">
      <c r="A66" s="248" t="s">
        <v>17</v>
      </c>
      <c r="B66" s="249"/>
      <c r="C66" s="249"/>
      <c r="D66" s="249"/>
      <c r="E66" s="249"/>
      <c r="F66" s="15" t="s">
        <v>37</v>
      </c>
      <c r="G66" s="17">
        <v>2.8900000000000001E-7</v>
      </c>
      <c r="H66" s="60"/>
      <c r="I66" s="4" t="s">
        <v>3</v>
      </c>
      <c r="J66" s="7">
        <v>5.35</v>
      </c>
      <c r="K66" s="6">
        <f>(J66*100)/$J$69</f>
        <v>98.13096283165973</v>
      </c>
      <c r="L66" s="28"/>
      <c r="M66" s="28"/>
      <c r="N66" s="28"/>
      <c r="O66" s="28"/>
      <c r="P66" s="28"/>
      <c r="Q66" s="248" t="s">
        <v>23</v>
      </c>
      <c r="R66" s="249"/>
      <c r="S66" s="249"/>
      <c r="T66" s="249"/>
      <c r="U66" s="249"/>
      <c r="V66" s="15" t="s">
        <v>55</v>
      </c>
      <c r="W66" s="17">
        <v>4.6800000000000001E-3</v>
      </c>
      <c r="Z66" s="248" t="s">
        <v>23</v>
      </c>
      <c r="AA66" s="249"/>
      <c r="AB66" s="249"/>
      <c r="AC66" s="249"/>
      <c r="AD66" s="249"/>
      <c r="AE66" s="17">
        <v>1.1400000000000001E-4</v>
      </c>
      <c r="AG66" s="28"/>
      <c r="AH66" s="28"/>
      <c r="AI66" s="28"/>
      <c r="AJ66" s="28"/>
      <c r="AK66" s="28"/>
      <c r="AL66" s="60"/>
    </row>
    <row r="67" spans="1:38" x14ac:dyDescent="0.25">
      <c r="A67" s="248" t="s">
        <v>19</v>
      </c>
      <c r="B67" s="249"/>
      <c r="C67" s="249"/>
      <c r="D67" s="249"/>
      <c r="E67" s="249"/>
      <c r="F67" s="15" t="s">
        <v>36</v>
      </c>
      <c r="G67" s="17">
        <v>1.03E-7</v>
      </c>
      <c r="H67" s="60"/>
      <c r="I67" s="4" t="s">
        <v>4</v>
      </c>
      <c r="J67" s="7">
        <v>0.10100000000000001</v>
      </c>
      <c r="K67" s="6">
        <f t="shared" ref="K67:K68" si="0">(J67*100)/$J$69</f>
        <v>1.8525658403733896</v>
      </c>
      <c r="L67" s="28"/>
      <c r="M67" s="28"/>
      <c r="N67" s="28"/>
      <c r="O67" s="28"/>
      <c r="P67" s="28"/>
      <c r="Q67" s="248" t="s">
        <v>24</v>
      </c>
      <c r="R67" s="249"/>
      <c r="S67" s="249"/>
      <c r="T67" s="249"/>
      <c r="U67" s="249"/>
      <c r="V67" s="15" t="s">
        <v>56</v>
      </c>
      <c r="W67" s="17">
        <v>5.9199999999999997E-4</v>
      </c>
      <c r="Z67" s="248" t="s">
        <v>24</v>
      </c>
      <c r="AA67" s="249"/>
      <c r="AB67" s="249"/>
      <c r="AC67" s="249"/>
      <c r="AD67" s="249"/>
      <c r="AE67" s="17">
        <v>9.1299999999999997E-4</v>
      </c>
      <c r="AG67" s="28"/>
      <c r="AH67" s="28"/>
      <c r="AI67" s="28"/>
      <c r="AJ67" s="28"/>
      <c r="AK67" s="28"/>
      <c r="AL67" s="60"/>
    </row>
    <row r="68" spans="1:38" x14ac:dyDescent="0.25">
      <c r="A68" s="248" t="s">
        <v>41</v>
      </c>
      <c r="B68" s="249"/>
      <c r="C68" s="249"/>
      <c r="D68" s="249"/>
      <c r="E68" s="249"/>
      <c r="F68" s="15" t="s">
        <v>37</v>
      </c>
      <c r="G68" s="17">
        <v>7.1499999999999998E-8</v>
      </c>
      <c r="H68" s="60"/>
      <c r="I68" s="4" t="s">
        <v>5</v>
      </c>
      <c r="J68" s="32">
        <v>8.9800000000000004E-4</v>
      </c>
      <c r="K68" s="6">
        <f t="shared" si="0"/>
        <v>1.6471327966884195E-2</v>
      </c>
      <c r="L68" s="28"/>
      <c r="M68" s="28"/>
      <c r="N68" s="28"/>
      <c r="O68" s="28"/>
      <c r="P68" s="28"/>
      <c r="Q68" s="248" t="s">
        <v>31</v>
      </c>
      <c r="R68" s="249"/>
      <c r="S68" s="249"/>
      <c r="T68" s="249"/>
      <c r="U68" s="249"/>
      <c r="V68" s="15" t="s">
        <v>57</v>
      </c>
      <c r="W68" s="17">
        <v>1.23E-3</v>
      </c>
      <c r="Z68" s="248" t="s">
        <v>31</v>
      </c>
      <c r="AA68" s="249"/>
      <c r="AB68" s="249"/>
      <c r="AC68" s="249"/>
      <c r="AD68" s="249"/>
      <c r="AE68" s="17">
        <v>2.6600000000000001E-4</v>
      </c>
      <c r="AG68" s="28"/>
      <c r="AH68" s="28"/>
      <c r="AI68" s="28"/>
      <c r="AJ68" s="28"/>
      <c r="AK68" s="28"/>
      <c r="AL68" s="60"/>
    </row>
    <row r="69" spans="1:38" x14ac:dyDescent="0.25">
      <c r="A69" s="248" t="s">
        <v>22</v>
      </c>
      <c r="B69" s="249"/>
      <c r="C69" s="249"/>
      <c r="D69" s="249"/>
      <c r="E69" s="249"/>
      <c r="F69" s="15" t="s">
        <v>36</v>
      </c>
      <c r="G69" s="17">
        <v>3.7300000000000003E-8</v>
      </c>
      <c r="H69" s="60"/>
      <c r="I69" s="8" t="s">
        <v>11</v>
      </c>
      <c r="J69" s="9">
        <f>SUM(J66:J68)</f>
        <v>5.4518979999999999</v>
      </c>
      <c r="K69" s="27"/>
      <c r="L69" s="28"/>
      <c r="M69" s="28"/>
      <c r="N69" s="28"/>
      <c r="O69" s="28"/>
      <c r="P69" s="28"/>
      <c r="Q69" s="248" t="s">
        <v>26</v>
      </c>
      <c r="R69" s="249"/>
      <c r="S69" s="249"/>
      <c r="T69" s="249"/>
      <c r="U69" s="249"/>
      <c r="V69" s="15" t="s">
        <v>58</v>
      </c>
      <c r="W69" s="6">
        <v>2.2999999999999998</v>
      </c>
      <c r="Z69" s="248" t="s">
        <v>26</v>
      </c>
      <c r="AA69" s="249"/>
      <c r="AB69" s="249"/>
      <c r="AC69" s="249"/>
      <c r="AD69" s="249"/>
      <c r="AE69" s="17">
        <v>1.5100000000000001E-4</v>
      </c>
      <c r="AG69" s="28"/>
      <c r="AH69" s="28"/>
      <c r="AI69" s="28"/>
      <c r="AJ69" s="28"/>
      <c r="AK69" s="28"/>
      <c r="AL69" s="60"/>
    </row>
    <row r="70" spans="1:38" x14ac:dyDescent="0.25">
      <c r="A70" s="248" t="s">
        <v>23</v>
      </c>
      <c r="B70" s="249"/>
      <c r="C70" s="249"/>
      <c r="D70" s="249"/>
      <c r="E70" s="249"/>
      <c r="F70" s="15" t="s">
        <v>37</v>
      </c>
      <c r="G70" s="17">
        <v>1.1700000000000001E-8</v>
      </c>
      <c r="H70" s="60"/>
      <c r="K70" s="26"/>
      <c r="L70" s="26"/>
      <c r="M70" s="28"/>
      <c r="N70" s="28"/>
      <c r="O70" s="28"/>
      <c r="P70" s="28"/>
      <c r="Q70" s="248" t="s">
        <v>38</v>
      </c>
      <c r="R70" s="249"/>
      <c r="S70" s="249"/>
      <c r="T70" s="249"/>
      <c r="U70" s="249"/>
      <c r="V70" s="15" t="s">
        <v>58</v>
      </c>
      <c r="W70" s="17">
        <v>0.17499999999999999</v>
      </c>
      <c r="Z70" s="248" t="s">
        <v>38</v>
      </c>
      <c r="AA70" s="249"/>
      <c r="AB70" s="249"/>
      <c r="AC70" s="249"/>
      <c r="AD70" s="249"/>
      <c r="AE70" s="17">
        <v>6.9699999999999996E-3</v>
      </c>
      <c r="AG70" s="28"/>
      <c r="AH70" s="28"/>
      <c r="AI70" s="28"/>
      <c r="AJ70" s="28"/>
      <c r="AK70" s="28"/>
      <c r="AL70" s="60"/>
    </row>
    <row r="71" spans="1:38" x14ac:dyDescent="0.25">
      <c r="A71" s="248" t="s">
        <v>21</v>
      </c>
      <c r="B71" s="249"/>
      <c r="C71" s="249"/>
      <c r="D71" s="249"/>
      <c r="E71" s="249"/>
      <c r="F71" s="15" t="s">
        <v>36</v>
      </c>
      <c r="G71" s="17">
        <v>9.0300000000000005E-9</v>
      </c>
      <c r="H71" s="60"/>
      <c r="K71" s="26"/>
      <c r="L71" s="26"/>
      <c r="M71" s="28"/>
      <c r="N71" s="28"/>
      <c r="O71" s="28"/>
      <c r="P71" s="28"/>
      <c r="Q71" s="248" t="s">
        <v>30</v>
      </c>
      <c r="R71" s="249"/>
      <c r="S71" s="249"/>
      <c r="T71" s="249"/>
      <c r="U71" s="249"/>
      <c r="V71" s="15" t="s">
        <v>58</v>
      </c>
      <c r="W71" s="17">
        <v>3.3099999999999997E-2</v>
      </c>
      <c r="Z71" s="248" t="s">
        <v>30</v>
      </c>
      <c r="AA71" s="249"/>
      <c r="AB71" s="249"/>
      <c r="AC71" s="249"/>
      <c r="AD71" s="249"/>
      <c r="AE71" s="17">
        <v>7.6199999999999998E-4</v>
      </c>
      <c r="AG71" s="28"/>
      <c r="AH71" s="28"/>
      <c r="AI71" s="28"/>
      <c r="AJ71" s="28"/>
      <c r="AK71" s="28"/>
      <c r="AL71" s="60"/>
    </row>
    <row r="72" spans="1:38" x14ac:dyDescent="0.25">
      <c r="A72" s="248" t="s">
        <v>25</v>
      </c>
      <c r="B72" s="249"/>
      <c r="C72" s="249"/>
      <c r="D72" s="249"/>
      <c r="E72" s="249"/>
      <c r="F72" s="15" t="s">
        <v>37</v>
      </c>
      <c r="G72" s="17">
        <v>1.4100000000000001E-9</v>
      </c>
      <c r="H72" s="56"/>
      <c r="K72" s="26"/>
      <c r="L72" s="26"/>
      <c r="M72" s="28"/>
      <c r="N72" s="28"/>
      <c r="O72" s="28"/>
      <c r="P72" s="28"/>
      <c r="Q72" s="248" t="s">
        <v>20</v>
      </c>
      <c r="R72" s="249"/>
      <c r="S72" s="249"/>
      <c r="T72" s="249"/>
      <c r="U72" s="249"/>
      <c r="V72" s="15" t="s">
        <v>58</v>
      </c>
      <c r="W72" s="17">
        <v>7.67E-4</v>
      </c>
      <c r="Z72" s="248" t="s">
        <v>20</v>
      </c>
      <c r="AA72" s="249"/>
      <c r="AB72" s="249"/>
      <c r="AC72" s="249"/>
      <c r="AD72" s="249"/>
      <c r="AE72" s="17">
        <v>7.4499999999999995E-5</v>
      </c>
      <c r="AG72" s="28"/>
      <c r="AH72" s="28"/>
      <c r="AI72" s="28"/>
      <c r="AJ72" s="28"/>
      <c r="AK72" s="28"/>
      <c r="AL72" s="56"/>
    </row>
    <row r="73" spans="1:38" x14ac:dyDescent="0.25">
      <c r="A73" s="248" t="s">
        <v>24</v>
      </c>
      <c r="B73" s="249"/>
      <c r="C73" s="249"/>
      <c r="D73" s="249"/>
      <c r="E73" s="249"/>
      <c r="F73" s="15" t="s">
        <v>37</v>
      </c>
      <c r="G73" s="18">
        <v>5.4999999999999996E-10</v>
      </c>
      <c r="H73" s="56"/>
      <c r="K73" s="26"/>
      <c r="L73" s="26"/>
      <c r="M73" s="28"/>
      <c r="N73" s="28"/>
      <c r="O73" s="28"/>
      <c r="P73" s="28"/>
      <c r="Q73" s="248" t="s">
        <v>15</v>
      </c>
      <c r="R73" s="249"/>
      <c r="S73" s="249"/>
      <c r="T73" s="249"/>
      <c r="U73" s="249"/>
      <c r="V73" s="15" t="s">
        <v>58</v>
      </c>
      <c r="W73" s="67">
        <v>1.91</v>
      </c>
      <c r="Z73" s="248" t="s">
        <v>15</v>
      </c>
      <c r="AA73" s="249"/>
      <c r="AB73" s="249"/>
      <c r="AC73" s="249"/>
      <c r="AD73" s="249"/>
      <c r="AE73" s="18">
        <v>6.1199999999999997E-5</v>
      </c>
      <c r="AG73" s="28"/>
      <c r="AH73" s="28"/>
      <c r="AI73" s="28"/>
      <c r="AJ73" s="28"/>
      <c r="AK73" s="28"/>
      <c r="AL73" s="56"/>
    </row>
    <row r="74" spans="1:38" x14ac:dyDescent="0.25">
      <c r="A74" s="248" t="s">
        <v>40</v>
      </c>
      <c r="B74" s="249"/>
      <c r="C74" s="249"/>
      <c r="D74" s="249"/>
      <c r="E74" s="249"/>
      <c r="F74" s="15" t="s">
        <v>37</v>
      </c>
      <c r="G74" s="18">
        <v>2.7399999999999998E-10</v>
      </c>
      <c r="H74" s="60"/>
      <c r="K74" s="26"/>
      <c r="L74" s="26"/>
      <c r="M74" s="28"/>
      <c r="N74" s="28"/>
      <c r="O74" s="28"/>
      <c r="P74" s="28"/>
      <c r="Q74" s="248" t="s">
        <v>17</v>
      </c>
      <c r="R74" s="249"/>
      <c r="S74" s="249"/>
      <c r="T74" s="249"/>
      <c r="U74" s="249"/>
      <c r="V74" s="15" t="s">
        <v>59</v>
      </c>
      <c r="W74" s="67">
        <v>5.6</v>
      </c>
      <c r="Z74" s="248" t="s">
        <v>17</v>
      </c>
      <c r="AA74" s="249"/>
      <c r="AB74" s="249"/>
      <c r="AC74" s="249"/>
      <c r="AD74" s="249"/>
      <c r="AE74" s="18">
        <v>9.0700000000000004E-4</v>
      </c>
      <c r="AG74" s="28"/>
      <c r="AH74" s="28"/>
      <c r="AI74" s="28"/>
      <c r="AJ74" s="28"/>
      <c r="AK74" s="28"/>
      <c r="AL74" s="60"/>
    </row>
    <row r="75" spans="1:38" x14ac:dyDescent="0.25">
      <c r="A75" s="248" t="s">
        <v>28</v>
      </c>
      <c r="B75" s="249"/>
      <c r="C75" s="249"/>
      <c r="D75" s="249"/>
      <c r="E75" s="249"/>
      <c r="F75" s="15" t="s">
        <v>36</v>
      </c>
      <c r="G75" s="17">
        <v>1.79E-10</v>
      </c>
      <c r="H75" s="60"/>
      <c r="K75" s="26"/>
      <c r="L75" s="26"/>
      <c r="M75" s="28"/>
      <c r="N75" s="28"/>
      <c r="O75" s="28"/>
      <c r="P75" s="28"/>
      <c r="Q75" s="248" t="s">
        <v>13</v>
      </c>
      <c r="R75" s="249"/>
      <c r="S75" s="249"/>
      <c r="T75" s="249"/>
      <c r="U75" s="249"/>
      <c r="V75" s="15" t="s">
        <v>60</v>
      </c>
      <c r="W75" s="17">
        <v>1.8799999999999999E-3</v>
      </c>
      <c r="Z75" s="248" t="s">
        <v>13</v>
      </c>
      <c r="AA75" s="249"/>
      <c r="AB75" s="249"/>
      <c r="AC75" s="249"/>
      <c r="AD75" s="249"/>
      <c r="AE75" s="17">
        <v>1.5700000000000002E-8</v>
      </c>
      <c r="AG75" s="28"/>
      <c r="AH75" s="28"/>
      <c r="AI75" s="28"/>
      <c r="AJ75" s="28"/>
      <c r="AK75" s="28"/>
      <c r="AL75" s="60"/>
    </row>
    <row r="76" spans="1:38" x14ac:dyDescent="0.25">
      <c r="A76" s="248" t="s">
        <v>38</v>
      </c>
      <c r="B76" s="249"/>
      <c r="C76" s="249"/>
      <c r="D76" s="249"/>
      <c r="E76" s="249"/>
      <c r="F76" s="15" t="s">
        <v>37</v>
      </c>
      <c r="G76" s="17">
        <v>1.72E-10</v>
      </c>
      <c r="H76" s="60"/>
      <c r="K76" s="26"/>
      <c r="L76" s="26"/>
      <c r="M76" s="28"/>
      <c r="N76" s="28"/>
      <c r="O76" s="28"/>
      <c r="P76" s="28"/>
      <c r="Q76" s="248" t="s">
        <v>12</v>
      </c>
      <c r="R76" s="249"/>
      <c r="S76" s="249"/>
      <c r="T76" s="249"/>
      <c r="U76" s="249"/>
      <c r="V76" s="15" t="s">
        <v>61</v>
      </c>
      <c r="W76" s="17">
        <v>0.38500000000000001</v>
      </c>
      <c r="Z76" s="248" t="s">
        <v>12</v>
      </c>
      <c r="AA76" s="249"/>
      <c r="AB76" s="249"/>
      <c r="AC76" s="249"/>
      <c r="AD76" s="249"/>
      <c r="AE76" s="17">
        <v>3.9199999999999999E-4</v>
      </c>
      <c r="AG76" s="28"/>
      <c r="AH76" s="28"/>
      <c r="AI76" s="28"/>
      <c r="AJ76" s="28"/>
      <c r="AK76" s="28"/>
      <c r="AL76" s="60"/>
    </row>
    <row r="77" spans="1:38" x14ac:dyDescent="0.25">
      <c r="A77" s="248" t="s">
        <v>26</v>
      </c>
      <c r="B77" s="249"/>
      <c r="C77" s="249"/>
      <c r="D77" s="249"/>
      <c r="E77" s="249"/>
      <c r="F77" s="15" t="s">
        <v>37</v>
      </c>
      <c r="G77" s="17">
        <v>1.1800000000000001E-10</v>
      </c>
      <c r="H77" s="60"/>
      <c r="K77" s="26"/>
      <c r="L77" s="26"/>
      <c r="M77" s="28"/>
      <c r="N77" s="28"/>
      <c r="O77" s="28"/>
      <c r="P77" s="28"/>
      <c r="Q77" s="243" t="s">
        <v>62</v>
      </c>
      <c r="R77" s="244"/>
      <c r="S77" s="244"/>
      <c r="T77" s="244"/>
      <c r="U77" s="244"/>
      <c r="V77" s="19" t="s">
        <v>63</v>
      </c>
      <c r="W77" s="20">
        <v>1.5399999999999999E-3</v>
      </c>
      <c r="Z77" s="243" t="s">
        <v>62</v>
      </c>
      <c r="AA77" s="244"/>
      <c r="AB77" s="244"/>
      <c r="AC77" s="244"/>
      <c r="AD77" s="244"/>
      <c r="AE77" s="20">
        <v>5.8699999999999997E-6</v>
      </c>
    </row>
    <row r="78" spans="1:38" x14ac:dyDescent="0.25">
      <c r="A78" s="248" t="s">
        <v>31</v>
      </c>
      <c r="B78" s="249"/>
      <c r="C78" s="249"/>
      <c r="D78" s="249"/>
      <c r="E78" s="249"/>
      <c r="F78" s="15" t="s">
        <v>37</v>
      </c>
      <c r="G78" s="17">
        <v>6.8400000000000004E-11</v>
      </c>
      <c r="H78" s="60"/>
      <c r="K78" s="26"/>
      <c r="L78" s="26"/>
      <c r="M78" s="28"/>
      <c r="N78" s="28"/>
      <c r="O78" s="28"/>
      <c r="P78" s="28"/>
      <c r="Q78" s="26"/>
      <c r="R78" s="26"/>
      <c r="S78" s="26"/>
      <c r="T78" s="26"/>
      <c r="U78" s="26"/>
      <c r="V78" s="15"/>
      <c r="W78" s="32"/>
    </row>
    <row r="79" spans="1:38" x14ac:dyDescent="0.25">
      <c r="A79" s="248" t="s">
        <v>30</v>
      </c>
      <c r="B79" s="249"/>
      <c r="C79" s="249"/>
      <c r="D79" s="249"/>
      <c r="E79" s="249"/>
      <c r="F79" s="15" t="s">
        <v>37</v>
      </c>
      <c r="G79" s="17">
        <v>2.5499999999999999E-11</v>
      </c>
      <c r="H79" s="60"/>
      <c r="K79" s="26"/>
      <c r="L79" s="26"/>
      <c r="M79" s="28"/>
      <c r="N79" s="28"/>
      <c r="O79" s="28"/>
      <c r="P79" s="28"/>
      <c r="Q79" s="26"/>
      <c r="R79" s="26"/>
      <c r="S79" s="26"/>
      <c r="T79" s="26"/>
      <c r="U79" s="26"/>
      <c r="V79" s="15"/>
      <c r="W79" s="32"/>
    </row>
    <row r="80" spans="1:38" x14ac:dyDescent="0.25">
      <c r="A80" s="248" t="s">
        <v>39</v>
      </c>
      <c r="B80" s="249"/>
      <c r="C80" s="249"/>
      <c r="D80" s="249"/>
      <c r="E80" s="249"/>
      <c r="F80" s="15" t="s">
        <v>37</v>
      </c>
      <c r="G80" s="17">
        <v>1.95E-12</v>
      </c>
      <c r="H80" s="60"/>
      <c r="K80" s="26"/>
      <c r="L80" s="26"/>
      <c r="M80" s="28"/>
      <c r="N80" s="28"/>
      <c r="O80" s="28"/>
      <c r="P80" s="28"/>
      <c r="Q80" s="26"/>
      <c r="R80" s="26"/>
      <c r="S80" s="26"/>
      <c r="T80" s="26"/>
      <c r="U80" s="26"/>
      <c r="V80" s="15"/>
      <c r="W80" s="32"/>
    </row>
    <row r="81" spans="1:23" x14ac:dyDescent="0.25">
      <c r="A81" s="243" t="s">
        <v>33</v>
      </c>
      <c r="B81" s="244"/>
      <c r="C81" s="244"/>
      <c r="D81" s="244"/>
      <c r="E81" s="244"/>
      <c r="F81" s="33" t="s">
        <v>37</v>
      </c>
      <c r="G81" s="20">
        <v>6.8000000000000001E-14</v>
      </c>
      <c r="Q81" s="26"/>
      <c r="R81" s="26"/>
      <c r="S81" s="26"/>
      <c r="T81" s="26"/>
      <c r="U81" s="26"/>
      <c r="V81" s="29"/>
      <c r="W81" s="32"/>
    </row>
    <row r="84" spans="1:23" x14ac:dyDescent="0.25">
      <c r="B84" s="14"/>
      <c r="C84" s="14"/>
      <c r="D84" s="14"/>
    </row>
    <row r="85" spans="1:23" x14ac:dyDescent="0.25">
      <c r="B85" s="15"/>
      <c r="C85" s="7"/>
      <c r="D85" s="7"/>
    </row>
    <row r="86" spans="1:23" x14ac:dyDescent="0.25">
      <c r="B86" s="15"/>
      <c r="C86" s="7"/>
      <c r="D86" s="7"/>
    </row>
    <row r="87" spans="1:23" x14ac:dyDescent="0.25">
      <c r="B87" s="15"/>
      <c r="C87" s="32"/>
      <c r="D87" s="7"/>
    </row>
    <row r="88" spans="1:23" x14ac:dyDescent="0.25">
      <c r="B88" s="15"/>
      <c r="C88" s="7"/>
      <c r="D88" s="7"/>
    </row>
    <row r="89" spans="1:23" x14ac:dyDescent="0.25">
      <c r="B89" s="15"/>
      <c r="C89" s="15"/>
      <c r="D89" s="15"/>
    </row>
  </sheetData>
  <mergeCells count="69">
    <mergeCell ref="A2:J2"/>
    <mergeCell ref="A25:L25"/>
    <mergeCell ref="A59:E59"/>
    <mergeCell ref="A60:E60"/>
    <mergeCell ref="I59:J59"/>
    <mergeCell ref="A4:O20"/>
    <mergeCell ref="Q25:AE25"/>
    <mergeCell ref="Q59:U59"/>
    <mergeCell ref="Q60:U60"/>
    <mergeCell ref="Q61:U61"/>
    <mergeCell ref="Z64:AD64"/>
    <mergeCell ref="A61:E61"/>
    <mergeCell ref="A62:E62"/>
    <mergeCell ref="A63:E63"/>
    <mergeCell ref="A64:E64"/>
    <mergeCell ref="A65:E65"/>
    <mergeCell ref="Q73:U73"/>
    <mergeCell ref="Q74:U74"/>
    <mergeCell ref="Q75:U75"/>
    <mergeCell ref="Q62:U62"/>
    <mergeCell ref="Q63:U63"/>
    <mergeCell ref="Q64:U64"/>
    <mergeCell ref="Q65:U65"/>
    <mergeCell ref="Q66:U66"/>
    <mergeCell ref="Q67:U67"/>
    <mergeCell ref="Q68:U68"/>
    <mergeCell ref="Q69:U69"/>
    <mergeCell ref="Q70:U70"/>
    <mergeCell ref="A80:E80"/>
    <mergeCell ref="A81:E81"/>
    <mergeCell ref="I60:J60"/>
    <mergeCell ref="I61:J61"/>
    <mergeCell ref="I62:J62"/>
    <mergeCell ref="A66:E66"/>
    <mergeCell ref="A67:E67"/>
    <mergeCell ref="A68:E68"/>
    <mergeCell ref="A69:E69"/>
    <mergeCell ref="A70:E70"/>
    <mergeCell ref="A71:E71"/>
    <mergeCell ref="A79:E79"/>
    <mergeCell ref="A72:E72"/>
    <mergeCell ref="A73:E73"/>
    <mergeCell ref="A74:E74"/>
    <mergeCell ref="A75:E75"/>
    <mergeCell ref="Z69:AD69"/>
    <mergeCell ref="Z70:AD70"/>
    <mergeCell ref="Z71:AD71"/>
    <mergeCell ref="Z72:AD72"/>
    <mergeCell ref="A78:E78"/>
    <mergeCell ref="A76:E76"/>
    <mergeCell ref="A77:E77"/>
    <mergeCell ref="Z77:AD77"/>
    <mergeCell ref="Z73:AD73"/>
    <mergeCell ref="Z74:AD74"/>
    <mergeCell ref="Z75:AD75"/>
    <mergeCell ref="Z76:AD76"/>
    <mergeCell ref="Q76:U76"/>
    <mergeCell ref="Q77:U77"/>
    <mergeCell ref="Q71:U71"/>
    <mergeCell ref="Q72:U72"/>
    <mergeCell ref="Z66:AD66"/>
    <mergeCell ref="Z67:AD67"/>
    <mergeCell ref="Z68:AD68"/>
    <mergeCell ref="Z59:AD59"/>
    <mergeCell ref="Z60:AD60"/>
    <mergeCell ref="Z61:AD61"/>
    <mergeCell ref="Z62:AD62"/>
    <mergeCell ref="Z63:AD63"/>
    <mergeCell ref="Z65:AD65"/>
  </mergeCells>
  <pageMargins left="0.511811024" right="0.511811024" top="0.78740157499999996" bottom="0.78740157499999996" header="0.31496062000000002" footer="0.31496062000000002"/>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13</vt:i4>
      </vt:variant>
    </vt:vector>
  </HeadingPairs>
  <TitlesOfParts>
    <vt:vector size="13" baseType="lpstr">
      <vt:lpstr>Class_GC</vt:lpstr>
      <vt:lpstr>Overview</vt:lpstr>
      <vt:lpstr>soy seed production</vt:lpstr>
      <vt:lpstr>soy production</vt:lpstr>
      <vt:lpstr>oil crude</vt:lpstr>
      <vt:lpstr>protein-concentrate</vt:lpstr>
      <vt:lpstr>protein-isolate</vt:lpstr>
      <vt:lpstr>TOTAL_soy</vt:lpstr>
      <vt:lpstr>cattle for slaughtering</vt:lpstr>
      <vt:lpstr>beef co-product</vt:lpstr>
      <vt:lpstr>TOTAL_beef</vt:lpstr>
      <vt:lpstr>Estimate</vt:lpstr>
      <vt:lpstr>Plan1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2006-09-25T12:47:36Z</dcterms:created>
  <dcterms:modified xsi:type="dcterms:W3CDTF">2022-08-29T08:00:47Z</dcterms:modified>
</cp:coreProperties>
</file>